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SP&amp;TS Engineering\Work Papers\2020 Workpapers\2020 Workpapers\Statewide\SWHC041-01 - SRM Motors\Final\"/>
    </mc:Choice>
  </mc:AlternateContent>
  <bookViews>
    <workbookView xWindow="0" yWindow="0" windowWidth="12264" windowHeight="4392"/>
  </bookViews>
  <sheets>
    <sheet name="Cost Anlaysis" sheetId="1" r:id="rId1"/>
    <sheet name="Websource-1" sheetId="4" r:id="rId2"/>
    <sheet name="Websource-2" sheetId="5" r:id="rId3"/>
    <sheet name="Websource-3" sheetId="3" r:id="rId4"/>
    <sheet name="RSMeans VFD cost analysis" sheetId="2" r:id="rId5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4" i="3" l="1"/>
  <c r="X23" i="3"/>
  <c r="X22" i="3"/>
  <c r="X35" i="3"/>
  <c r="K25" i="1" s="1"/>
  <c r="X19" i="3"/>
  <c r="X20" i="3"/>
  <c r="X21" i="3"/>
  <c r="X25" i="3"/>
  <c r="X26" i="3"/>
  <c r="X27" i="3"/>
  <c r="X28" i="3"/>
  <c r="X29" i="3"/>
  <c r="X30" i="3"/>
  <c r="X31" i="3"/>
  <c r="X32" i="3"/>
  <c r="X33" i="3"/>
  <c r="X34" i="3"/>
  <c r="X18" i="3"/>
  <c r="G9" i="1" l="1"/>
  <c r="I13" i="1" l="1"/>
  <c r="D29" i="1"/>
  <c r="H13" i="1"/>
  <c r="F13" i="1"/>
  <c r="H9" i="1"/>
  <c r="H12" i="1"/>
  <c r="H11" i="1"/>
  <c r="H10" i="1"/>
  <c r="G32" i="1"/>
  <c r="I29" i="1"/>
  <c r="H29" i="1"/>
  <c r="G12" i="1"/>
  <c r="G13" i="1" s="1"/>
  <c r="G10" i="1"/>
  <c r="E7" i="5"/>
  <c r="E6" i="5"/>
  <c r="E5" i="5"/>
  <c r="E4" i="5"/>
  <c r="D6" i="5"/>
  <c r="C6" i="5"/>
  <c r="D5" i="5"/>
  <c r="C5" i="5"/>
  <c r="C4" i="5"/>
  <c r="N10" i="4"/>
  <c r="N9" i="4"/>
  <c r="N8" i="4"/>
  <c r="W12" i="2" l="1"/>
  <c r="W13" i="2"/>
  <c r="Y13" i="2" s="1"/>
  <c r="W14" i="2"/>
  <c r="Y14" i="2" s="1"/>
  <c r="W15" i="2"/>
  <c r="W16" i="2"/>
  <c r="W17" i="2"/>
  <c r="W18" i="2"/>
  <c r="Y18" i="2" s="1"/>
  <c r="W19" i="2"/>
  <c r="W20" i="2"/>
  <c r="W11" i="2"/>
  <c r="Y12" i="2"/>
  <c r="Y15" i="2"/>
  <c r="Y16" i="2"/>
  <c r="Y17" i="2"/>
  <c r="Y19" i="2"/>
  <c r="Y20" i="2"/>
  <c r="Y11" i="2"/>
  <c r="N22" i="1"/>
  <c r="N21" i="1"/>
  <c r="N20" i="1"/>
  <c r="L21" i="1"/>
  <c r="L22" i="1"/>
  <c r="L20" i="1"/>
  <c r="M22" i="1"/>
  <c r="M21" i="1"/>
  <c r="M20" i="1"/>
  <c r="F12" i="1"/>
  <c r="F11" i="1"/>
  <c r="F10" i="1"/>
  <c r="F9" i="1"/>
  <c r="Y21" i="2" l="1"/>
</calcChain>
</file>

<file path=xl/sharedStrings.xml><?xml version="1.0" encoding="utf-8"?>
<sst xmlns="http://schemas.openxmlformats.org/spreadsheetml/2006/main" count="113" uniqueCount="95">
  <si>
    <t>Price Books with Products</t>
  </si>
  <si>
    <t>Product SKU #  ↓</t>
  </si>
  <si>
    <t>Product Name</t>
  </si>
  <si>
    <t>V03-1000-4-H318</t>
  </si>
  <si>
    <t>10.0HP Smart Motor System, 460V, 213T Frame</t>
  </si>
  <si>
    <t>V03-0750-4-H318</t>
  </si>
  <si>
    <t>7.5HP Smart Motor System, 460V, 213T Frame</t>
  </si>
  <si>
    <t>V02-0500-4-C311</t>
  </si>
  <si>
    <t>5.0HP SMC Motor System, 460V , 56 Frame</t>
  </si>
  <si>
    <t>V01-0300-4-D314</t>
  </si>
  <si>
    <t>3.0hp Smart Motor System, 460V, 143/145T Frame</t>
  </si>
  <si>
    <t>V01-0200-4-D316</t>
  </si>
  <si>
    <t>2.0hp Smart Motor System, 460V, 143/145T Frame</t>
  </si>
  <si>
    <t>V01-0150-4-D316</t>
  </si>
  <si>
    <t>1.5hp Smart Motor System,  460V, 143/145T Frame</t>
  </si>
  <si>
    <t>V01-0100-4-D216</t>
  </si>
  <si>
    <t>$/HP</t>
  </si>
  <si>
    <t>RSMeans Line#</t>
  </si>
  <si>
    <t>Description</t>
  </si>
  <si>
    <t>Bare Material</t>
  </si>
  <si>
    <t>Material O&amp;P</t>
  </si>
  <si>
    <t>267113200100</t>
  </si>
  <si>
    <t>267113200150</t>
  </si>
  <si>
    <t>267113200200</t>
  </si>
  <si>
    <t>1 HP premium Efficiency motor</t>
  </si>
  <si>
    <t>2 HP premium Efficiency motor</t>
  </si>
  <si>
    <t>3 HP premium Efficiency motor</t>
  </si>
  <si>
    <t>O&amp;P Margin</t>
  </si>
  <si>
    <t>Material/HP</t>
  </si>
  <si>
    <t>SRM</t>
  </si>
  <si>
    <t>Induction+VFD</t>
  </si>
  <si>
    <t>Material with O&amp;P</t>
  </si>
  <si>
    <t>HP</t>
  </si>
  <si>
    <t>Material ($/hp)</t>
  </si>
  <si>
    <t>Average</t>
  </si>
  <si>
    <t>http://www.kincoautomation.com/products/vfd/?gclid=CjwKCAjwyqTqBRAyEiwA8K_4O04ecbUv1UDhxQVPQeZV4DgDID2__G56QgLwF9mQjHQB0HGKMeGFOBoCiNwQAvD_BwE</t>
  </si>
  <si>
    <t>Three-Phase, 200-240V</t>
  </si>
  <si>
    <t>Cabinet or Enclosure</t>
  </si>
  <si>
    <t>view here</t>
  </si>
  <si>
    <t>3 in Stock</t>
  </si>
  <si>
    <t>FV100-2T-0007G</t>
  </si>
  <si>
    <t>1 in Stock</t>
  </si>
  <si>
    <t>FV100-2T-0015G</t>
  </si>
  <si>
    <t>2 in Stock</t>
  </si>
  <si>
    <t>FV100-2T-0022G</t>
  </si>
  <si>
    <t>Item</t>
  </si>
  <si>
    <t>↑ ↓</t>
  </si>
  <si>
    <t>Input</t>
  </si>
  <si>
    <t>Voltage</t>
  </si>
  <si>
    <t>Range</t>
  </si>
  <si>
    <t>Rated</t>
  </si>
  <si>
    <t>Power</t>
  </si>
  <si>
    <t>(hp)</t>
  </si>
  <si>
    <t>Current</t>
  </si>
  <si>
    <t>(A)</t>
  </si>
  <si>
    <t>Overload</t>
  </si>
  <si>
    <t>Tolerance</t>
  </si>
  <si>
    <t>for One</t>
  </si>
  <si>
    <t>Minute (A)</t>
  </si>
  <si>
    <t>Installation</t>
  </si>
  <si>
    <t>Type</t>
  </si>
  <si>
    <t>Downloads</t>
  </si>
  <si>
    <t>Price</t>
  </si>
  <si>
    <t>(USD)</t>
  </si>
  <si>
    <t>Quantity</t>
  </si>
  <si>
    <t>Discounts</t>
  </si>
  <si>
    <t>Stock</t>
  </si>
  <si>
    <t>Status</t>
  </si>
  <si>
    <t>Add To</t>
  </si>
  <si>
    <t>Cart</t>
  </si>
  <si>
    <t>https://www.vfds.com/variable-frequency-drives#/rated-hp-1hp-a17-v1HP/condition-new,condition-new-surplus-a16-vNew,New%20Surplus/input-phase-3-phase-a19-v3-Phase/enclosure-rating-ip20,enclosure-rating-nema-1-a23-vIP20,NEMA%201/ac-vfds-c237/sort=p.sort_order/order=ASC/limit=100</t>
  </si>
  <si>
    <t xml:space="preserve">1 HP 3-Phase </t>
  </si>
  <si>
    <t>Median Price</t>
  </si>
  <si>
    <t># of products with price</t>
  </si>
  <si>
    <t xml:space="preserve">2 HP 3-Phase </t>
  </si>
  <si>
    <t xml:space="preserve">3 HP 3-Phase </t>
  </si>
  <si>
    <t>Median Price/HP</t>
  </si>
  <si>
    <t>$/HP of VFD from web sources</t>
  </si>
  <si>
    <t>Material Cost</t>
  </si>
  <si>
    <t>Labor Cost</t>
  </si>
  <si>
    <t xml:space="preserve">Motor Installation </t>
  </si>
  <si>
    <t>Labor Hours</t>
  </si>
  <si>
    <t>Bare Labor</t>
  </si>
  <si>
    <t>Total Labor with O&amp;P</t>
  </si>
  <si>
    <t>Labor Rate/hour</t>
  </si>
  <si>
    <t>Estimated Labor Price</t>
  </si>
  <si>
    <t>https://www.cpq.honeywell.com/eCommerce#/sub/a1m36000000CIpsAAG/terminal-node/a1m36000000CIpxAAG</t>
  </si>
  <si>
    <t>hp</t>
  </si>
  <si>
    <t>Cost</t>
  </si>
  <si>
    <t>Excluding the expensive NEMA 3R Enclosure VFD</t>
  </si>
  <si>
    <t>$/hp</t>
  </si>
  <si>
    <t xml:space="preserve">As of 2019-04-15 12:21:26 </t>
  </si>
  <si>
    <t xml:space="preserve">Estimated Labor Hours for SRM installation </t>
  </si>
  <si>
    <t>1.0HP Motor System, 460V , 143/145T Frame</t>
  </si>
  <si>
    <t>List Price from Vendor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</si>
</sst>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;\-&quot;$&quot;#,##0.00"/>
    <numFmt numFmtId="165" formatCode="&quot;$&quot;#,##0.00"/>
  </numFmts>
  <fonts count="12" x14ac:knownFonts="1">
    <font>
      <sz val="11"/>
      <color indexed="8"/>
      <name val="Calibri"/>
      <family val="2"/>
      <scheme val="minor"/>
    </font>
    <font>
      <sz val="18"/>
      <color rgb="FF56585B"/>
      <name val="Calibri"/>
      <family val="2"/>
    </font>
    <font>
      <sz val="12"/>
      <color rgb="FF56585B"/>
      <name val="Calibri"/>
      <family val="2"/>
    </font>
    <font>
      <b/>
      <sz val="12"/>
      <color rgb="FF56585B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rgb="FF363331"/>
      <name val="Arial"/>
      <family val="2"/>
    </font>
    <font>
      <b/>
      <sz val="9"/>
      <color rgb="FF006607"/>
      <name val="Arial"/>
      <family val="2"/>
    </font>
    <font>
      <b/>
      <sz val="10"/>
      <color rgb="FFFFFFFF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9F9F7"/>
      </patternFill>
    </fill>
    <fill>
      <patternFill patternType="solid">
        <fgColor rgb="FFFFFFFF"/>
      </patternFill>
    </fill>
    <fill>
      <patternFill patternType="solid">
        <fgColor rgb="FFE9E8E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A9201A"/>
        <bgColor indexed="64"/>
      </patternFill>
    </fill>
    <fill>
      <patternFill patternType="solid">
        <fgColor rgb="FF26262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D5D3D1"/>
      </bottom>
      <diagonal/>
    </border>
    <border>
      <left style="thin">
        <color rgb="FFD5D3D1"/>
      </left>
      <right style="thin">
        <color rgb="FFD5D3D1"/>
      </right>
      <top style="thin">
        <color rgb="FFD5D3D1"/>
      </top>
      <bottom style="thin">
        <color rgb="FFD5D3D1"/>
      </bottom>
      <diagonal/>
    </border>
    <border>
      <left style="thin">
        <color rgb="FFD5D3D1"/>
      </left>
      <right style="thin">
        <color rgb="FFD5D3D1"/>
      </right>
      <top style="thin">
        <color rgb="FFD5D3D1"/>
      </top>
      <bottom/>
      <diagonal/>
    </border>
    <border>
      <left/>
      <right/>
      <top/>
      <bottom style="thin">
        <color rgb="FF8E929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5D3D1"/>
      </left>
      <right/>
      <top style="thin">
        <color rgb="FFD5D3D1"/>
      </top>
      <bottom style="thin">
        <color rgb="FFD5D3D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2" borderId="1" xfId="0" applyFill="1" applyBorder="1"/>
    <xf numFmtId="0" fontId="0" fillId="3" borderId="0" xfId="0" applyFill="1"/>
    <xf numFmtId="0" fontId="0" fillId="3" borderId="4" xfId="0" applyFill="1" applyBorder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165" fontId="0" fillId="0" borderId="0" xfId="0" applyNumberFormat="1"/>
    <xf numFmtId="0" fontId="3" fillId="4" borderId="6" xfId="0" applyFont="1" applyFill="1" applyBorder="1"/>
    <xf numFmtId="0" fontId="5" fillId="3" borderId="6" xfId="0" applyNumberFormat="1" applyFont="1" applyFill="1" applyBorder="1" applyAlignment="1">
      <alignment horizontal="left"/>
    </xf>
    <xf numFmtId="0" fontId="0" fillId="0" borderId="5" xfId="0" applyBorder="1"/>
    <xf numFmtId="7" fontId="0" fillId="0" borderId="5" xfId="0" applyNumberFormat="1" applyBorder="1"/>
    <xf numFmtId="165" fontId="0" fillId="0" borderId="5" xfId="0" applyNumberFormat="1" applyBorder="1"/>
    <xf numFmtId="7" fontId="0" fillId="5" borderId="5" xfId="0" applyNumberFormat="1" applyFill="1" applyBorder="1"/>
    <xf numFmtId="0" fontId="6" fillId="0" borderId="5" xfId="0" applyFont="1" applyBorder="1"/>
    <xf numFmtId="0" fontId="3" fillId="4" borderId="2" xfId="0" applyFont="1" applyFill="1" applyBorder="1" applyAlignment="1">
      <alignment horizontal="center" wrapText="1"/>
    </xf>
    <xf numFmtId="0" fontId="7" fillId="0" borderId="0" xfId="1"/>
    <xf numFmtId="0" fontId="7" fillId="7" borderId="0" xfId="1" applyFill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8" fontId="10" fillId="7" borderId="0" xfId="0" applyNumberFormat="1" applyFont="1" applyFill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7" fillId="6" borderId="0" xfId="1" applyFill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8" fontId="10" fillId="6" borderId="0" xfId="0" applyNumberFormat="1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1" fillId="8" borderId="0" xfId="0" applyFont="1" applyFill="1" applyAlignment="1">
      <alignment horizontal="center" vertical="center" wrapText="1"/>
    </xf>
    <xf numFmtId="0" fontId="11" fillId="9" borderId="0" xfId="0" applyFont="1" applyFill="1" applyAlignment="1">
      <alignment horizontal="center" vertical="center" wrapText="1"/>
    </xf>
    <xf numFmtId="44" fontId="0" fillId="0" borderId="0" xfId="2" applyFont="1"/>
    <xf numFmtId="44" fontId="0" fillId="0" borderId="0" xfId="0" applyNumberFormat="1"/>
    <xf numFmtId="44" fontId="0" fillId="5" borderId="0" xfId="0" applyNumberFormat="1" applyFill="1"/>
    <xf numFmtId="165" fontId="0" fillId="0" borderId="0" xfId="2" applyNumberFormat="1" applyFont="1"/>
    <xf numFmtId="0" fontId="0" fillId="0" borderId="0" xfId="0" applyAlignment="1">
      <alignment wrapText="1"/>
    </xf>
    <xf numFmtId="7" fontId="0" fillId="0" borderId="0" xfId="0" applyNumberFormat="1"/>
    <xf numFmtId="0" fontId="0" fillId="0" borderId="7" xfId="0" applyBorder="1" applyAlignment="1">
      <alignment horizontal="center"/>
    </xf>
    <xf numFmtId="0" fontId="4" fillId="2" borderId="3" xfId="0" applyNumberFormat="1" applyFont="1" applyFill="1" applyBorder="1" applyAlignment="1">
      <alignment horizontal="left"/>
    </xf>
    <xf numFmtId="0" fontId="3" fillId="4" borderId="2" xfId="0" applyFont="1" applyFill="1" applyBorder="1"/>
    <xf numFmtId="0" fontId="11" fillId="9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4" fillId="3" borderId="6" xfId="0" applyNumberFormat="1" applyFont="1" applyFill="1" applyBorder="1" applyAlignment="1">
      <alignment horizontal="left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naheimautomation.com/shoppingcart/front-end/Shopping-Cart.php?action=add&amp;item=KNC-VFD-FV100-2T-0015G" TargetMode="External"/><Relationship Id="rId3" Type="http://schemas.openxmlformats.org/officeDocument/2006/relationships/hyperlink" Target="http://www.kincoautomation.com/contact-us.php" TargetMode="External"/><Relationship Id="rId7" Type="http://schemas.openxmlformats.org/officeDocument/2006/relationships/hyperlink" Target="https://www.anaheimautomation.com/shoppingcart/front-end/Shopping-Cart.php?action=add&amp;item=KNC-VFD-FV100-2T-0007G" TargetMode="External"/><Relationship Id="rId2" Type="http://schemas.openxmlformats.org/officeDocument/2006/relationships/image" Target="../media/image2.gif"/><Relationship Id="rId1" Type="http://schemas.openxmlformats.org/officeDocument/2006/relationships/hyperlink" Target="http://www.kincoautomation.com/manuals/vfd/L011447%20-%20FV100-2T-%20Series%20Kinco%20Spec%20Sheet.pdf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s://www.anaheimautomation.com/shoppingcart/front-end/Shopping-Cart.php?action=add&amp;item=KNC-VFD-FV100-2T-0004G" TargetMode="External"/><Relationship Id="rId10" Type="http://schemas.openxmlformats.org/officeDocument/2006/relationships/image" Target="../media/image5.png"/><Relationship Id="rId4" Type="http://schemas.openxmlformats.org/officeDocument/2006/relationships/image" Target="../media/image3.png"/><Relationship Id="rId9" Type="http://schemas.openxmlformats.org/officeDocument/2006/relationships/hyperlink" Target="https://www.anaheimautomation.com/shoppingcart/front-end/Shopping-Cart.php?action=add&amp;item=KNC-VFD-FV100-2T-0022G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4" Type="http://schemas.openxmlformats.org/officeDocument/2006/relationships/image" Target="../media/image9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76201</xdr:colOff>
      <xdr:row>13</xdr:row>
      <xdr:rowOff>161926</xdr:rowOff>
    </xdr:from>
    <xdr:to>
      <xdr:col>7</xdr:col>
      <xdr:colOff>286061</xdr:colOff>
      <xdr:row>25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EE4384C0-46D8-455E-A006-FA054A6A7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951" y="2628901"/>
          <a:ext cx="7934635" cy="2209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6</xdr:row>
      <xdr:rowOff>0</xdr:rowOff>
    </xdr:from>
    <xdr:to>
      <xdr:col>7</xdr:col>
      <xdr:colOff>152400</xdr:colOff>
      <xdr:row>6</xdr:row>
      <xdr:rowOff>161925</xdr:rowOff>
    </xdr:to>
    <xdr:pic>
      <xdr:nvPicPr>
        <xdr:cNvPr id="2" name="Picture 1" descr="Click here for PDF Spec Sheet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xmlns="" id="{8C4465CC-A48C-4332-B289-AC1DC08B3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571500"/>
          <a:ext cx="1524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161925</xdr:colOff>
      <xdr:row>6</xdr:row>
      <xdr:rowOff>0</xdr:rowOff>
    </xdr:from>
    <xdr:to>
      <xdr:col>7</xdr:col>
      <xdr:colOff>314325</xdr:colOff>
      <xdr:row>6</xdr:row>
      <xdr:rowOff>152400</xdr:rowOff>
    </xdr:to>
    <xdr:pic>
      <xdr:nvPicPr>
        <xdr:cNvPr id="3" name="Picture 2" descr="Click here to request a Quote.">
          <a:hlinkClick xmlns:r="http://schemas.openxmlformats.org/officeDocument/2006/relationships" r:id="rId3" tgtFrame="_blank"/>
          <a:extLst>
            <a:ext uri="{FF2B5EF4-FFF2-40B4-BE49-F238E27FC236}">
              <a16:creationId xmlns:a16="http://schemas.microsoft.com/office/drawing/2014/main" xmlns="" id="{E4C32908-B030-445E-82A5-46E95A724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57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6</xdr:row>
      <xdr:rowOff>0</xdr:rowOff>
    </xdr:from>
    <xdr:to>
      <xdr:col>11</xdr:col>
      <xdr:colOff>152400</xdr:colOff>
      <xdr:row>6</xdr:row>
      <xdr:rowOff>152400</xdr:rowOff>
    </xdr:to>
    <xdr:pic>
      <xdr:nvPicPr>
        <xdr:cNvPr id="4" name="Picture 3" descr="Add to Cart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xmlns="" id="{5F535E47-E47A-4D2C-920A-478B574D0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57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6</xdr:row>
      <xdr:rowOff>0</xdr:rowOff>
    </xdr:from>
    <xdr:to>
      <xdr:col>7</xdr:col>
      <xdr:colOff>152400</xdr:colOff>
      <xdr:row>6</xdr:row>
      <xdr:rowOff>161925</xdr:rowOff>
    </xdr:to>
    <xdr:pic>
      <xdr:nvPicPr>
        <xdr:cNvPr id="5" name="Picture 4" descr="Click here for PDF Spec Sheet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xmlns="" id="{B7652292-D43C-43FF-B84C-B785653F0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028700"/>
          <a:ext cx="1524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161925</xdr:colOff>
      <xdr:row>6</xdr:row>
      <xdr:rowOff>0</xdr:rowOff>
    </xdr:from>
    <xdr:to>
      <xdr:col>7</xdr:col>
      <xdr:colOff>314325</xdr:colOff>
      <xdr:row>6</xdr:row>
      <xdr:rowOff>152400</xdr:rowOff>
    </xdr:to>
    <xdr:pic>
      <xdr:nvPicPr>
        <xdr:cNvPr id="6" name="Picture 5" descr="Click here to request a Quote.">
          <a:hlinkClick xmlns:r="http://schemas.openxmlformats.org/officeDocument/2006/relationships" r:id="rId3" tgtFrame="_blank"/>
          <a:extLst>
            <a:ext uri="{FF2B5EF4-FFF2-40B4-BE49-F238E27FC236}">
              <a16:creationId xmlns:a16="http://schemas.microsoft.com/office/drawing/2014/main" xmlns="" id="{6380C6AF-E441-45EA-A877-AF9FE5556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1028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6</xdr:row>
      <xdr:rowOff>0</xdr:rowOff>
    </xdr:from>
    <xdr:to>
      <xdr:col>11</xdr:col>
      <xdr:colOff>152400</xdr:colOff>
      <xdr:row>6</xdr:row>
      <xdr:rowOff>152400</xdr:rowOff>
    </xdr:to>
    <xdr:pic>
      <xdr:nvPicPr>
        <xdr:cNvPr id="7" name="Picture 6" descr="Add to Cart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xmlns="" id="{645DFA53-723F-4BA2-9C67-99561E472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1028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152400</xdr:colOff>
      <xdr:row>7</xdr:row>
      <xdr:rowOff>161925</xdr:rowOff>
    </xdr:to>
    <xdr:pic>
      <xdr:nvPicPr>
        <xdr:cNvPr id="8" name="Picture 7" descr="Click here for PDF Spec Sheet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xmlns="" id="{52EE2810-B659-4D2E-85E7-009DD4825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485900"/>
          <a:ext cx="1524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161925</xdr:colOff>
      <xdr:row>7</xdr:row>
      <xdr:rowOff>0</xdr:rowOff>
    </xdr:from>
    <xdr:to>
      <xdr:col>7</xdr:col>
      <xdr:colOff>314325</xdr:colOff>
      <xdr:row>7</xdr:row>
      <xdr:rowOff>152400</xdr:rowOff>
    </xdr:to>
    <xdr:pic>
      <xdr:nvPicPr>
        <xdr:cNvPr id="9" name="Picture 8" descr="Click here to request a Quote.">
          <a:hlinkClick xmlns:r="http://schemas.openxmlformats.org/officeDocument/2006/relationships" r:id="rId3" tgtFrame="_blank"/>
          <a:extLst>
            <a:ext uri="{FF2B5EF4-FFF2-40B4-BE49-F238E27FC236}">
              <a16:creationId xmlns:a16="http://schemas.microsoft.com/office/drawing/2014/main" xmlns="" id="{B93693FD-EC78-4130-A034-11F20BED3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148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7</xdr:row>
      <xdr:rowOff>0</xdr:rowOff>
    </xdr:from>
    <xdr:to>
      <xdr:col>11</xdr:col>
      <xdr:colOff>152400</xdr:colOff>
      <xdr:row>7</xdr:row>
      <xdr:rowOff>152400</xdr:rowOff>
    </xdr:to>
    <xdr:pic>
      <xdr:nvPicPr>
        <xdr:cNvPr id="10" name="Picture 9" descr="Add to Cart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xmlns="" id="{468F1BF0-1116-43B8-AAAA-B5D5717FC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148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152400</xdr:colOff>
      <xdr:row>8</xdr:row>
      <xdr:rowOff>161925</xdr:rowOff>
    </xdr:to>
    <xdr:pic>
      <xdr:nvPicPr>
        <xdr:cNvPr id="11" name="Picture 10" descr="Click here for PDF Spec Sheet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xmlns="" id="{C9F16F38-0564-46BF-825C-48DBD408E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943100"/>
          <a:ext cx="1524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161925</xdr:colOff>
      <xdr:row>8</xdr:row>
      <xdr:rowOff>0</xdr:rowOff>
    </xdr:from>
    <xdr:to>
      <xdr:col>7</xdr:col>
      <xdr:colOff>314325</xdr:colOff>
      <xdr:row>8</xdr:row>
      <xdr:rowOff>152400</xdr:rowOff>
    </xdr:to>
    <xdr:pic>
      <xdr:nvPicPr>
        <xdr:cNvPr id="12" name="Picture 11" descr="Click here to request a Quote.">
          <a:hlinkClick xmlns:r="http://schemas.openxmlformats.org/officeDocument/2006/relationships" r:id="rId3" tgtFrame="_blank"/>
          <a:extLst>
            <a:ext uri="{FF2B5EF4-FFF2-40B4-BE49-F238E27FC236}">
              <a16:creationId xmlns:a16="http://schemas.microsoft.com/office/drawing/2014/main" xmlns="" id="{024111C1-E4D6-4FAE-A199-DFC4E6866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1943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8</xdr:row>
      <xdr:rowOff>0</xdr:rowOff>
    </xdr:from>
    <xdr:to>
      <xdr:col>11</xdr:col>
      <xdr:colOff>152400</xdr:colOff>
      <xdr:row>8</xdr:row>
      <xdr:rowOff>152400</xdr:rowOff>
    </xdr:to>
    <xdr:pic>
      <xdr:nvPicPr>
        <xdr:cNvPr id="13" name="Picture 12" descr="Add to Cart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xmlns="" id="{8636DA79-5A92-4CB3-9669-4D1FE2813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1943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28575</xdr:colOff>
      <xdr:row>10</xdr:row>
      <xdr:rowOff>180975</xdr:rowOff>
    </xdr:from>
    <xdr:to>
      <xdr:col>12</xdr:col>
      <xdr:colOff>38100</xdr:colOff>
      <xdr:row>18</xdr:row>
      <xdr:rowOff>121591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881C0E7C-A885-421F-893C-5A24015D8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38175" y="3286125"/>
          <a:ext cx="6715125" cy="14646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19</xdr:col>
      <xdr:colOff>369980</xdr:colOff>
      <xdr:row>26</xdr:row>
      <xdr:rowOff>113690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F665C0EC-1B23-4C54-9D18-75D621860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90500"/>
          <a:ext cx="11961905" cy="487619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161925</xdr:rowOff>
    </xdr:from>
    <xdr:to>
      <xdr:col>19</xdr:col>
      <xdr:colOff>398551</xdr:colOff>
      <xdr:row>56</xdr:row>
      <xdr:rowOff>142234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C66FE6B-A214-431C-AA98-EDDCFE411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5114925"/>
          <a:ext cx="11990476" cy="51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19</xdr:col>
      <xdr:colOff>389027</xdr:colOff>
      <xdr:row>85</xdr:row>
      <xdr:rowOff>37452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97E90D37-DA59-4957-BFE3-906B43311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10477500"/>
          <a:ext cx="11980952" cy="518095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19</xdr:col>
      <xdr:colOff>503313</xdr:colOff>
      <xdr:row>112</xdr:row>
      <xdr:rowOff>123214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9AA1C585-A39E-4260-90F9-D7A528F17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" y="16573500"/>
          <a:ext cx="12095238" cy="488571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208000</xdr:colOff>
      <xdr:row>19</xdr:row>
      <xdr:rowOff>151929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120D85F3-8F0E-4FCD-8620-A15779235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400000" cy="37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javascript:%20void(0)" TargetMode="External"/><Relationship Id="rId7" Type="http://schemas.openxmlformats.org/officeDocument/2006/relationships/hyperlink" Target="http://www.kincoautomation.com/products/vfd/FV100_Series/FV100-2T-0007G" TargetMode="External"/><Relationship Id="rId2" Type="http://schemas.openxmlformats.org/officeDocument/2006/relationships/hyperlink" Target="http://www.kincoautomation.com/products/vfd/FV100_Series/FV100-2T-0022G" TargetMode="External"/><Relationship Id="rId1" Type="http://schemas.openxmlformats.org/officeDocument/2006/relationships/hyperlink" Target="http://www.kincoautomation.com/products/vfd/?gclid=CjwKCAjwyqTqBRAyEiwA8K_4O04ecbUv1UDhxQVPQeZV4DgDID2__G56QgLwF9mQjHQB0HGKMeGFOBoCiNwQAvD_BwE" TargetMode="External"/><Relationship Id="rId6" Type="http://schemas.openxmlformats.org/officeDocument/2006/relationships/hyperlink" Target="javascript:%20void(0)" TargetMode="External"/><Relationship Id="rId5" Type="http://schemas.openxmlformats.org/officeDocument/2006/relationships/hyperlink" Target="http://www.kincoautomation.com/products/vfd/FV100_Series/FV100-2T-0015G" TargetMode="External"/><Relationship Id="rId4" Type="http://schemas.openxmlformats.org/officeDocument/2006/relationships/hyperlink" Target="javascript:%20void(0)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vfds.com/variable-frequency-drives" TargetMode="External"/><Relationship Id="rId1" Type="http://schemas.openxmlformats.org/officeDocument/2006/relationships/hyperlink" Target="https://www.vfds.com/variable-frequency-drives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cpq.honeywell.com/eCommerc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1"/>
  <sheetViews>
    <sheetView tabSelected="1" zoomScaleNormal="100" workbookViewId="0">
      <selection activeCell="I13" sqref="I13"/>
    </sheetView>
  </sheetViews>
  <sheetFormatPr defaultColWidth="8.88671875" defaultRowHeight="14.4" x14ac:dyDescent="0.3"/>
  <cols>
    <col min="1" max="1" width="4.33203125" customWidth="1"/>
    <col min="2" max="2" width="19" customWidth="1"/>
    <col min="3" max="3" width="7" customWidth="1"/>
    <col min="4" max="4" width="15" style="12" customWidth="1"/>
    <col min="5" max="5" width="49.33203125" bestFit="1" customWidth="1"/>
    <col min="6" max="6" width="11.44140625" customWidth="1"/>
    <col min="7" max="7" width="14.109375" bestFit="1" customWidth="1"/>
    <col min="8" max="8" width="10.44140625" customWidth="1"/>
    <col min="9" max="9" width="15.5546875" customWidth="1"/>
    <col min="10" max="10" width="28.88671875" bestFit="1" customWidth="1"/>
    <col min="11" max="12" width="12.88671875" bestFit="1" customWidth="1"/>
    <col min="13" max="13" width="12" bestFit="1" customWidth="1"/>
    <col min="14" max="14" width="11.6640625" bestFit="1" customWidth="1"/>
  </cols>
  <sheetData>
    <row r="1" spans="1:13" x14ac:dyDescent="0.3">
      <c r="A1" s="1"/>
      <c r="B1" s="1"/>
      <c r="C1" s="1"/>
      <c r="D1" s="7"/>
      <c r="E1" s="1"/>
    </row>
    <row r="2" spans="1:13" ht="23.4" x14ac:dyDescent="0.45">
      <c r="A2" s="1"/>
      <c r="B2" s="2" t="s">
        <v>0</v>
      </c>
      <c r="C2" s="2"/>
      <c r="D2" s="8"/>
      <c r="E2" s="2"/>
    </row>
    <row r="3" spans="1:13" ht="15.6" x14ac:dyDescent="0.3">
      <c r="A3" s="1"/>
      <c r="B3" s="3" t="s">
        <v>91</v>
      </c>
      <c r="C3" s="3"/>
      <c r="D3" s="9"/>
      <c r="E3" s="3"/>
      <c r="F3" s="40" t="s">
        <v>78</v>
      </c>
      <c r="G3" s="40"/>
      <c r="H3" s="40" t="s">
        <v>79</v>
      </c>
      <c r="I3" s="40"/>
    </row>
    <row r="4" spans="1:13" x14ac:dyDescent="0.3">
      <c r="A4" s="4"/>
      <c r="B4" s="4"/>
      <c r="C4" s="4"/>
      <c r="D4" s="10"/>
      <c r="E4" s="4"/>
      <c r="F4" s="21" t="s">
        <v>29</v>
      </c>
      <c r="G4" s="21" t="s">
        <v>30</v>
      </c>
      <c r="H4" s="21" t="s">
        <v>29</v>
      </c>
      <c r="I4" s="21" t="s">
        <v>30</v>
      </c>
    </row>
    <row r="5" spans="1:13" ht="31.2" x14ac:dyDescent="0.3">
      <c r="A5" s="5"/>
      <c r="B5" s="42" t="s">
        <v>1</v>
      </c>
      <c r="C5" s="42"/>
      <c r="D5" s="22" t="s">
        <v>94</v>
      </c>
      <c r="E5" s="15" t="s">
        <v>2</v>
      </c>
      <c r="F5" s="21" t="s">
        <v>16</v>
      </c>
      <c r="G5" s="21" t="s">
        <v>16</v>
      </c>
    </row>
    <row r="6" spans="1:13" ht="15.6" hidden="1" x14ac:dyDescent="0.3">
      <c r="A6" s="5"/>
      <c r="B6" s="41" t="s">
        <v>3</v>
      </c>
      <c r="C6" s="41"/>
      <c r="D6" s="11">
        <v>2065</v>
      </c>
      <c r="E6" s="16" t="s">
        <v>4</v>
      </c>
      <c r="F6" s="17"/>
      <c r="G6" s="17"/>
    </row>
    <row r="7" spans="1:13" ht="15.6" hidden="1" x14ac:dyDescent="0.3">
      <c r="A7" s="5"/>
      <c r="B7" s="41" t="s">
        <v>5</v>
      </c>
      <c r="C7" s="41"/>
      <c r="D7" s="11">
        <v>1921</v>
      </c>
      <c r="E7" s="16" t="s">
        <v>6</v>
      </c>
      <c r="F7" s="17"/>
      <c r="G7" s="17"/>
    </row>
    <row r="8" spans="1:13" ht="15.6" hidden="1" x14ac:dyDescent="0.3">
      <c r="A8" s="5"/>
      <c r="B8" s="41" t="s">
        <v>7</v>
      </c>
      <c r="C8" s="41"/>
      <c r="D8" s="11">
        <v>1750</v>
      </c>
      <c r="E8" s="16" t="s">
        <v>8</v>
      </c>
      <c r="F8" s="17"/>
      <c r="G8" s="17"/>
    </row>
    <row r="9" spans="1:13" ht="15.6" x14ac:dyDescent="0.3">
      <c r="A9" s="5"/>
      <c r="B9" s="41" t="s">
        <v>9</v>
      </c>
      <c r="C9" s="41"/>
      <c r="D9" s="11">
        <v>1422.9</v>
      </c>
      <c r="E9" s="16" t="s">
        <v>10</v>
      </c>
      <c r="F9" s="18">
        <f>D9/3</f>
        <v>474.3</v>
      </c>
      <c r="G9" s="19">
        <f>N22+K25</f>
        <v>682.74845315904145</v>
      </c>
      <c r="H9" s="14">
        <f>G32/3</f>
        <v>97.559770338138676</v>
      </c>
    </row>
    <row r="10" spans="1:13" ht="15.6" x14ac:dyDescent="0.3">
      <c r="A10" s="5"/>
      <c r="B10" s="41" t="s">
        <v>11</v>
      </c>
      <c r="C10" s="41"/>
      <c r="D10" s="11">
        <v>1326</v>
      </c>
      <c r="E10" s="16" t="s">
        <v>12</v>
      </c>
      <c r="F10" s="18">
        <f>D10/2</f>
        <v>663</v>
      </c>
      <c r="G10" s="19">
        <f>N21+K25</f>
        <v>627.14678649237476</v>
      </c>
      <c r="H10" s="14">
        <f>G32/2</f>
        <v>146.33965550720802</v>
      </c>
    </row>
    <row r="11" spans="1:13" ht="15.6" x14ac:dyDescent="0.3">
      <c r="A11" s="5"/>
      <c r="B11" s="41" t="s">
        <v>13</v>
      </c>
      <c r="C11" s="41"/>
      <c r="D11" s="11">
        <v>1271.5999999999999</v>
      </c>
      <c r="E11" s="16" t="s">
        <v>14</v>
      </c>
      <c r="F11" s="18">
        <f>D11/1.5</f>
        <v>847.73333333333323</v>
      </c>
      <c r="G11" s="17"/>
      <c r="H11" s="14">
        <f>G32/1.5</f>
        <v>195.11954067627735</v>
      </c>
    </row>
    <row r="12" spans="1:13" ht="15.6" x14ac:dyDescent="0.3">
      <c r="A12" s="5"/>
      <c r="B12" s="41" t="s">
        <v>15</v>
      </c>
      <c r="C12" s="41"/>
      <c r="D12" s="11">
        <v>1249.5</v>
      </c>
      <c r="E12" s="45" t="s">
        <v>93</v>
      </c>
      <c r="F12" s="18">
        <f>D12/1</f>
        <v>1249.5</v>
      </c>
      <c r="G12" s="19">
        <f>N20+K25</f>
        <v>765.31178649237472</v>
      </c>
      <c r="H12" s="14">
        <f>G32</f>
        <v>292.67931101441604</v>
      </c>
    </row>
    <row r="13" spans="1:13" x14ac:dyDescent="0.3">
      <c r="A13" s="5"/>
      <c r="F13" s="20">
        <f>ROUND(AVERAGE(F9:F12),2)</f>
        <v>808.63</v>
      </c>
      <c r="G13" s="20">
        <f t="shared" ref="G13:H13" si="0">ROUND(AVERAGE(G9:G12),2)</f>
        <v>691.74</v>
      </c>
      <c r="H13" s="20">
        <f t="shared" si="0"/>
        <v>182.92</v>
      </c>
      <c r="I13" s="20">
        <f>H13</f>
        <v>182.92</v>
      </c>
      <c r="L13" s="39"/>
    </row>
    <row r="14" spans="1:13" x14ac:dyDescent="0.3">
      <c r="A14" s="5"/>
      <c r="L14" s="39"/>
      <c r="M14" s="39"/>
    </row>
    <row r="15" spans="1:13" x14ac:dyDescent="0.3">
      <c r="A15" s="5"/>
    </row>
    <row r="16" spans="1:13" x14ac:dyDescent="0.3">
      <c r="A16" s="5"/>
    </row>
    <row r="17" spans="1:14" x14ac:dyDescent="0.3">
      <c r="A17" s="5"/>
    </row>
    <row r="18" spans="1:14" x14ac:dyDescent="0.3">
      <c r="A18" s="5"/>
    </row>
    <row r="19" spans="1:14" x14ac:dyDescent="0.3">
      <c r="A19" s="5"/>
      <c r="I19" t="s">
        <v>17</v>
      </c>
      <c r="J19" t="s">
        <v>18</v>
      </c>
      <c r="K19" t="s">
        <v>19</v>
      </c>
      <c r="L19" t="s">
        <v>20</v>
      </c>
      <c r="M19" t="s">
        <v>27</v>
      </c>
      <c r="N19" t="s">
        <v>28</v>
      </c>
    </row>
    <row r="20" spans="1:14" x14ac:dyDescent="0.3">
      <c r="A20" s="5"/>
      <c r="I20" s="13" t="s">
        <v>21</v>
      </c>
      <c r="J20" t="s">
        <v>24</v>
      </c>
      <c r="K20" s="14">
        <v>322.69</v>
      </c>
      <c r="L20" s="14">
        <f>ROUND(K20*M20,2)</f>
        <v>392.59</v>
      </c>
      <c r="M20">
        <f>564.95/464.36</f>
        <v>1.2166207252993368</v>
      </c>
      <c r="N20" s="14">
        <f>L20/1</f>
        <v>392.59</v>
      </c>
    </row>
    <row r="21" spans="1:14" x14ac:dyDescent="0.3">
      <c r="A21" s="5"/>
      <c r="I21" s="13" t="s">
        <v>22</v>
      </c>
      <c r="J21" t="s">
        <v>25</v>
      </c>
      <c r="K21" s="14">
        <v>391.46</v>
      </c>
      <c r="L21" s="14">
        <f t="shared" ref="L21:L22" si="1">ROUND(K21*M21,2)</f>
        <v>508.85</v>
      </c>
      <c r="M21">
        <f>693.01/533.13</f>
        <v>1.2998893328081331</v>
      </c>
      <c r="N21" s="14">
        <f>L21/2</f>
        <v>254.42500000000001</v>
      </c>
    </row>
    <row r="22" spans="1:14" x14ac:dyDescent="0.3">
      <c r="A22" s="5"/>
      <c r="I22" s="13" t="s">
        <v>23</v>
      </c>
      <c r="J22" t="s">
        <v>26</v>
      </c>
      <c r="K22" s="14">
        <v>804.08</v>
      </c>
      <c r="L22" s="14">
        <f t="shared" si="1"/>
        <v>930.08</v>
      </c>
      <c r="M22">
        <f>1093.95/945.75</f>
        <v>1.1567010309278352</v>
      </c>
      <c r="N22" s="14">
        <f>L22/3</f>
        <v>310.0266666666667</v>
      </c>
    </row>
    <row r="23" spans="1:14" x14ac:dyDescent="0.3">
      <c r="A23" s="5"/>
      <c r="I23" s="13"/>
      <c r="K23" s="14"/>
      <c r="L23" s="14"/>
      <c r="N23" s="14"/>
    </row>
    <row r="24" spans="1:14" x14ac:dyDescent="0.3">
      <c r="A24" s="5"/>
    </row>
    <row r="25" spans="1:14" x14ac:dyDescent="0.3">
      <c r="A25" s="5"/>
      <c r="I25" t="s">
        <v>77</v>
      </c>
      <c r="K25" s="35">
        <f>AVERAGE('Websource-1'!N10,'Websource-2'!E7,'Websource-3'!X35)</f>
        <v>372.72178649237475</v>
      </c>
      <c r="N25" s="14"/>
    </row>
    <row r="26" spans="1:14" x14ac:dyDescent="0.3">
      <c r="A26" s="5"/>
    </row>
    <row r="27" spans="1:14" x14ac:dyDescent="0.3">
      <c r="A27" s="5"/>
    </row>
    <row r="28" spans="1:14" ht="28.8" x14ac:dyDescent="0.3">
      <c r="A28" s="5"/>
      <c r="D28" s="12" t="s">
        <v>17</v>
      </c>
      <c r="E28" t="s">
        <v>18</v>
      </c>
      <c r="F28" t="s">
        <v>81</v>
      </c>
      <c r="G28" t="s">
        <v>82</v>
      </c>
      <c r="H28" s="38" t="s">
        <v>83</v>
      </c>
      <c r="I28" t="s">
        <v>84</v>
      </c>
      <c r="K28" s="35"/>
    </row>
    <row r="29" spans="1:14" x14ac:dyDescent="0.3">
      <c r="A29" s="5"/>
      <c r="D29" s="12" t="str">
        <f>I20</f>
        <v>267113200100</v>
      </c>
      <c r="E29" t="s">
        <v>80</v>
      </c>
      <c r="F29">
        <v>1.778</v>
      </c>
      <c r="G29">
        <v>141.66999999999999</v>
      </c>
      <c r="H29" s="37">
        <f>G29*AVERAGE(M20:M22)</f>
        <v>173.46127166121059</v>
      </c>
      <c r="I29" s="14">
        <f>H29/F29</f>
        <v>97.559770338138691</v>
      </c>
    </row>
    <row r="30" spans="1:14" x14ac:dyDescent="0.3">
      <c r="A30" s="5"/>
    </row>
    <row r="31" spans="1:14" x14ac:dyDescent="0.3">
      <c r="A31" s="5"/>
      <c r="E31" t="s">
        <v>92</v>
      </c>
      <c r="G31">
        <v>3</v>
      </c>
    </row>
    <row r="32" spans="1:14" x14ac:dyDescent="0.3">
      <c r="A32" s="5"/>
      <c r="E32" t="s">
        <v>85</v>
      </c>
      <c r="G32" s="14">
        <f>G31*I29</f>
        <v>292.67931101441604</v>
      </c>
    </row>
    <row r="33" spans="1:1" x14ac:dyDescent="0.3">
      <c r="A33" s="5"/>
    </row>
    <row r="34" spans="1:1" x14ac:dyDescent="0.3">
      <c r="A34" s="5"/>
    </row>
    <row r="35" spans="1:1" x14ac:dyDescent="0.3">
      <c r="A35" s="5"/>
    </row>
    <row r="36" spans="1:1" x14ac:dyDescent="0.3">
      <c r="A36" s="5"/>
    </row>
    <row r="37" spans="1:1" x14ac:dyDescent="0.3">
      <c r="A37" s="5"/>
    </row>
    <row r="38" spans="1:1" x14ac:dyDescent="0.3">
      <c r="A38" s="5"/>
    </row>
    <row r="39" spans="1:1" x14ac:dyDescent="0.3">
      <c r="A39" s="5"/>
    </row>
    <row r="40" spans="1:1" x14ac:dyDescent="0.3">
      <c r="A40" s="5"/>
    </row>
    <row r="41" spans="1:1" x14ac:dyDescent="0.3">
      <c r="A41" s="5"/>
    </row>
    <row r="42" spans="1:1" x14ac:dyDescent="0.3">
      <c r="A42" s="5"/>
    </row>
    <row r="43" spans="1:1" x14ac:dyDescent="0.3">
      <c r="A43" s="5"/>
    </row>
    <row r="44" spans="1:1" x14ac:dyDescent="0.3">
      <c r="A44" s="5"/>
    </row>
    <row r="45" spans="1:1" x14ac:dyDescent="0.3">
      <c r="A45" s="5"/>
    </row>
    <row r="46" spans="1:1" x14ac:dyDescent="0.3">
      <c r="A46" s="5"/>
    </row>
    <row r="47" spans="1:1" x14ac:dyDescent="0.3">
      <c r="A47" s="5"/>
    </row>
    <row r="48" spans="1:1" x14ac:dyDescent="0.3">
      <c r="A48" s="5"/>
    </row>
    <row r="49" spans="1:1" x14ac:dyDescent="0.3">
      <c r="A49" s="5"/>
    </row>
    <row r="50" spans="1:1" x14ac:dyDescent="0.3">
      <c r="A50" s="5"/>
    </row>
    <row r="51" spans="1:1" x14ac:dyDescent="0.3">
      <c r="A51" s="5"/>
    </row>
    <row r="52" spans="1:1" x14ac:dyDescent="0.3">
      <c r="A52" s="5"/>
    </row>
    <row r="53" spans="1:1" x14ac:dyDescent="0.3">
      <c r="A53" s="5"/>
    </row>
    <row r="54" spans="1:1" x14ac:dyDescent="0.3">
      <c r="A54" s="5"/>
    </row>
    <row r="55" spans="1:1" x14ac:dyDescent="0.3">
      <c r="A55" s="5"/>
    </row>
    <row r="56" spans="1:1" x14ac:dyDescent="0.3">
      <c r="A56" s="5"/>
    </row>
    <row r="57" spans="1:1" x14ac:dyDescent="0.3">
      <c r="A57" s="5"/>
    </row>
    <row r="58" spans="1:1" x14ac:dyDescent="0.3">
      <c r="A58" s="5"/>
    </row>
    <row r="59" spans="1:1" x14ac:dyDescent="0.3">
      <c r="A59" s="5"/>
    </row>
    <row r="60" spans="1:1" x14ac:dyDescent="0.3">
      <c r="A60" s="5"/>
    </row>
    <row r="61" spans="1:1" x14ac:dyDescent="0.3">
      <c r="A61" s="5"/>
    </row>
    <row r="62" spans="1:1" x14ac:dyDescent="0.3">
      <c r="A62" s="5"/>
    </row>
    <row r="63" spans="1:1" x14ac:dyDescent="0.3">
      <c r="A63" s="5"/>
    </row>
    <row r="64" spans="1:1" x14ac:dyDescent="0.3">
      <c r="A64" s="5"/>
    </row>
    <row r="65" spans="1:1" x14ac:dyDescent="0.3">
      <c r="A65" s="5"/>
    </row>
    <row r="66" spans="1:1" x14ac:dyDescent="0.3">
      <c r="A66" s="5"/>
    </row>
    <row r="67" spans="1:1" x14ac:dyDescent="0.3">
      <c r="A67" s="5"/>
    </row>
    <row r="68" spans="1:1" x14ac:dyDescent="0.3">
      <c r="A68" s="5"/>
    </row>
    <row r="69" spans="1:1" x14ac:dyDescent="0.3">
      <c r="A69" s="5"/>
    </row>
    <row r="70" spans="1:1" x14ac:dyDescent="0.3">
      <c r="A70" s="5"/>
    </row>
    <row r="71" spans="1:1" x14ac:dyDescent="0.3">
      <c r="A71" s="5"/>
    </row>
    <row r="72" spans="1:1" x14ac:dyDescent="0.3">
      <c r="A72" s="5"/>
    </row>
    <row r="73" spans="1:1" x14ac:dyDescent="0.3">
      <c r="A73" s="5"/>
    </row>
    <row r="74" spans="1:1" x14ac:dyDescent="0.3">
      <c r="A74" s="5"/>
    </row>
    <row r="75" spans="1:1" x14ac:dyDescent="0.3">
      <c r="A75" s="5"/>
    </row>
    <row r="76" spans="1:1" x14ac:dyDescent="0.3">
      <c r="A76" s="5"/>
    </row>
    <row r="77" spans="1:1" x14ac:dyDescent="0.3">
      <c r="A77" s="5"/>
    </row>
    <row r="78" spans="1:1" x14ac:dyDescent="0.3">
      <c r="A78" s="5"/>
    </row>
    <row r="79" spans="1:1" x14ac:dyDescent="0.3">
      <c r="A79" s="5"/>
    </row>
    <row r="80" spans="1:1" x14ac:dyDescent="0.3">
      <c r="A80" s="5"/>
    </row>
    <row r="81" spans="1:1" x14ac:dyDescent="0.3">
      <c r="A81" s="5"/>
    </row>
    <row r="82" spans="1:1" x14ac:dyDescent="0.3">
      <c r="A82" s="5"/>
    </row>
    <row r="83" spans="1:1" x14ac:dyDescent="0.3">
      <c r="A83" s="5"/>
    </row>
    <row r="84" spans="1:1" x14ac:dyDescent="0.3">
      <c r="A84" s="5"/>
    </row>
    <row r="85" spans="1:1" x14ac:dyDescent="0.3">
      <c r="A85" s="5"/>
    </row>
    <row r="86" spans="1:1" x14ac:dyDescent="0.3">
      <c r="A86" s="5"/>
    </row>
    <row r="87" spans="1:1" x14ac:dyDescent="0.3">
      <c r="A87" s="5"/>
    </row>
    <row r="88" spans="1:1" x14ac:dyDescent="0.3">
      <c r="A88" s="5"/>
    </row>
    <row r="89" spans="1:1" x14ac:dyDescent="0.3">
      <c r="A89" s="5"/>
    </row>
    <row r="90" spans="1:1" x14ac:dyDescent="0.3">
      <c r="A90" s="5"/>
    </row>
    <row r="91" spans="1:1" x14ac:dyDescent="0.3">
      <c r="A91" s="5"/>
    </row>
    <row r="92" spans="1:1" x14ac:dyDescent="0.3">
      <c r="A92" s="5"/>
    </row>
    <row r="93" spans="1:1" x14ac:dyDescent="0.3">
      <c r="A93" s="5"/>
    </row>
    <row r="94" spans="1:1" x14ac:dyDescent="0.3">
      <c r="A94" s="5"/>
    </row>
    <row r="95" spans="1:1" x14ac:dyDescent="0.3">
      <c r="A95" s="5"/>
    </row>
    <row r="96" spans="1:1" x14ac:dyDescent="0.3">
      <c r="A96" s="5"/>
    </row>
    <row r="97" spans="1:1" x14ac:dyDescent="0.3">
      <c r="A97" s="5"/>
    </row>
    <row r="98" spans="1:1" x14ac:dyDescent="0.3">
      <c r="A98" s="5"/>
    </row>
    <row r="99" spans="1:1" x14ac:dyDescent="0.3">
      <c r="A99" s="5"/>
    </row>
    <row r="100" spans="1:1" x14ac:dyDescent="0.3">
      <c r="A100" s="5"/>
    </row>
    <row r="101" spans="1:1" x14ac:dyDescent="0.3">
      <c r="A101" s="5"/>
    </row>
    <row r="102" spans="1:1" x14ac:dyDescent="0.3">
      <c r="A102" s="5"/>
    </row>
    <row r="103" spans="1:1" x14ac:dyDescent="0.3">
      <c r="A103" s="5"/>
    </row>
    <row r="104" spans="1:1" x14ac:dyDescent="0.3">
      <c r="A104" s="5"/>
    </row>
    <row r="105" spans="1:1" x14ac:dyDescent="0.3">
      <c r="A105" s="5"/>
    </row>
    <row r="106" spans="1:1" x14ac:dyDescent="0.3">
      <c r="A106" s="5"/>
    </row>
    <row r="107" spans="1:1" x14ac:dyDescent="0.3">
      <c r="A107" s="5"/>
    </row>
    <row r="108" spans="1:1" x14ac:dyDescent="0.3">
      <c r="A108" s="5"/>
    </row>
    <row r="109" spans="1:1" x14ac:dyDescent="0.3">
      <c r="A109" s="5"/>
    </row>
    <row r="110" spans="1:1" x14ac:dyDescent="0.3">
      <c r="A110" s="5"/>
    </row>
    <row r="111" spans="1:1" x14ac:dyDescent="0.3">
      <c r="A111" s="5"/>
    </row>
    <row r="112" spans="1:1" x14ac:dyDescent="0.3">
      <c r="A112" s="5"/>
    </row>
    <row r="113" spans="1:1" x14ac:dyDescent="0.3">
      <c r="A113" s="5"/>
    </row>
    <row r="114" spans="1:1" x14ac:dyDescent="0.3">
      <c r="A114" s="5"/>
    </row>
    <row r="115" spans="1:1" x14ac:dyDescent="0.3">
      <c r="A115" s="5"/>
    </row>
    <row r="116" spans="1:1" x14ac:dyDescent="0.3">
      <c r="A116" s="5"/>
    </row>
    <row r="117" spans="1:1" x14ac:dyDescent="0.3">
      <c r="A117" s="5"/>
    </row>
    <row r="118" spans="1:1" x14ac:dyDescent="0.3">
      <c r="A118" s="5"/>
    </row>
    <row r="119" spans="1:1" x14ac:dyDescent="0.3">
      <c r="A119" s="5"/>
    </row>
    <row r="120" spans="1:1" x14ac:dyDescent="0.3">
      <c r="A120" s="5"/>
    </row>
    <row r="121" spans="1:1" x14ac:dyDescent="0.3">
      <c r="A121" s="5"/>
    </row>
    <row r="122" spans="1:1" x14ac:dyDescent="0.3">
      <c r="A122" s="5"/>
    </row>
    <row r="123" spans="1:1" x14ac:dyDescent="0.3">
      <c r="A123" s="5"/>
    </row>
    <row r="124" spans="1:1" x14ac:dyDescent="0.3">
      <c r="A124" s="5"/>
    </row>
    <row r="125" spans="1:1" x14ac:dyDescent="0.3">
      <c r="A125" s="5"/>
    </row>
    <row r="126" spans="1:1" x14ac:dyDescent="0.3">
      <c r="A126" s="5"/>
    </row>
    <row r="127" spans="1:1" x14ac:dyDescent="0.3">
      <c r="A127" s="5"/>
    </row>
    <row r="128" spans="1:1" x14ac:dyDescent="0.3">
      <c r="A128" s="5"/>
    </row>
    <row r="129" spans="1:1" x14ac:dyDescent="0.3">
      <c r="A129" s="5"/>
    </row>
    <row r="130" spans="1:1" x14ac:dyDescent="0.3">
      <c r="A130" s="5"/>
    </row>
    <row r="131" spans="1:1" x14ac:dyDescent="0.3">
      <c r="A131" s="5"/>
    </row>
    <row r="132" spans="1:1" x14ac:dyDescent="0.3">
      <c r="A132" s="5"/>
    </row>
    <row r="133" spans="1:1" x14ac:dyDescent="0.3">
      <c r="A133" s="5"/>
    </row>
    <row r="134" spans="1:1" x14ac:dyDescent="0.3">
      <c r="A134" s="5"/>
    </row>
    <row r="135" spans="1:1" x14ac:dyDescent="0.3">
      <c r="A135" s="5"/>
    </row>
    <row r="136" spans="1:1" x14ac:dyDescent="0.3">
      <c r="A136" s="5"/>
    </row>
    <row r="137" spans="1:1" x14ac:dyDescent="0.3">
      <c r="A137" s="5"/>
    </row>
    <row r="138" spans="1:1" x14ac:dyDescent="0.3">
      <c r="A138" s="5"/>
    </row>
    <row r="139" spans="1:1" x14ac:dyDescent="0.3">
      <c r="A139" s="5"/>
    </row>
    <row r="140" spans="1:1" x14ac:dyDescent="0.3">
      <c r="A140" s="5"/>
    </row>
    <row r="141" spans="1:1" x14ac:dyDescent="0.3">
      <c r="A141" s="5"/>
    </row>
    <row r="142" spans="1:1" x14ac:dyDescent="0.3">
      <c r="A142" s="5"/>
    </row>
    <row r="143" spans="1:1" x14ac:dyDescent="0.3">
      <c r="A143" s="5"/>
    </row>
    <row r="144" spans="1:1" x14ac:dyDescent="0.3">
      <c r="A144" s="5"/>
    </row>
    <row r="145" spans="1:1" x14ac:dyDescent="0.3">
      <c r="A145" s="5"/>
    </row>
    <row r="146" spans="1:1" x14ac:dyDescent="0.3">
      <c r="A146" s="5"/>
    </row>
    <row r="147" spans="1:1" x14ac:dyDescent="0.3">
      <c r="A147" s="5"/>
    </row>
    <row r="148" spans="1:1" x14ac:dyDescent="0.3">
      <c r="A148" s="5"/>
    </row>
    <row r="149" spans="1:1" x14ac:dyDescent="0.3">
      <c r="A149" s="5"/>
    </row>
    <row r="150" spans="1:1" x14ac:dyDescent="0.3">
      <c r="A150" s="5"/>
    </row>
    <row r="151" spans="1:1" x14ac:dyDescent="0.3">
      <c r="A151" s="5"/>
    </row>
    <row r="152" spans="1:1" x14ac:dyDescent="0.3">
      <c r="A152" s="5"/>
    </row>
    <row r="153" spans="1:1" x14ac:dyDescent="0.3">
      <c r="A153" s="5"/>
    </row>
    <row r="154" spans="1:1" x14ac:dyDescent="0.3">
      <c r="A154" s="5"/>
    </row>
    <row r="155" spans="1:1" x14ac:dyDescent="0.3">
      <c r="A155" s="5"/>
    </row>
    <row r="156" spans="1:1" x14ac:dyDescent="0.3">
      <c r="A156" s="5"/>
    </row>
    <row r="157" spans="1:1" x14ac:dyDescent="0.3">
      <c r="A157" s="5"/>
    </row>
    <row r="158" spans="1:1" x14ac:dyDescent="0.3">
      <c r="A158" s="5"/>
    </row>
    <row r="159" spans="1:1" x14ac:dyDescent="0.3">
      <c r="A159" s="5"/>
    </row>
    <row r="160" spans="1:1" x14ac:dyDescent="0.3">
      <c r="A160" s="5"/>
    </row>
    <row r="161" spans="1:1" x14ac:dyDescent="0.3">
      <c r="A161" s="5"/>
    </row>
    <row r="162" spans="1:1" x14ac:dyDescent="0.3">
      <c r="A162" s="5"/>
    </row>
    <row r="163" spans="1:1" x14ac:dyDescent="0.3">
      <c r="A163" s="5"/>
    </row>
    <row r="164" spans="1:1" x14ac:dyDescent="0.3">
      <c r="A164" s="5"/>
    </row>
    <row r="165" spans="1:1" x14ac:dyDescent="0.3">
      <c r="A165" s="5"/>
    </row>
    <row r="166" spans="1:1" x14ac:dyDescent="0.3">
      <c r="A166" s="5"/>
    </row>
    <row r="167" spans="1:1" x14ac:dyDescent="0.3">
      <c r="A167" s="5"/>
    </row>
    <row r="168" spans="1:1" x14ac:dyDescent="0.3">
      <c r="A168" s="5"/>
    </row>
    <row r="169" spans="1:1" x14ac:dyDescent="0.3">
      <c r="A169" s="5"/>
    </row>
    <row r="170" spans="1:1" x14ac:dyDescent="0.3">
      <c r="A170" s="5"/>
    </row>
    <row r="171" spans="1:1" x14ac:dyDescent="0.3">
      <c r="A171" s="5"/>
    </row>
    <row r="172" spans="1:1" x14ac:dyDescent="0.3">
      <c r="A172" s="5"/>
    </row>
    <row r="173" spans="1:1" x14ac:dyDescent="0.3">
      <c r="A173" s="5"/>
    </row>
    <row r="174" spans="1:1" x14ac:dyDescent="0.3">
      <c r="A174" s="5"/>
    </row>
    <row r="175" spans="1:1" x14ac:dyDescent="0.3">
      <c r="A175" s="5"/>
    </row>
    <row r="176" spans="1:1" x14ac:dyDescent="0.3">
      <c r="A176" s="5"/>
    </row>
    <row r="177" spans="1:1" x14ac:dyDescent="0.3">
      <c r="A177" s="5"/>
    </row>
    <row r="178" spans="1:1" x14ac:dyDescent="0.3">
      <c r="A178" s="5"/>
    </row>
    <row r="179" spans="1:1" x14ac:dyDescent="0.3">
      <c r="A179" s="5"/>
    </row>
    <row r="180" spans="1:1" x14ac:dyDescent="0.3">
      <c r="A180" s="5"/>
    </row>
    <row r="181" spans="1:1" x14ac:dyDescent="0.3">
      <c r="A181" s="5"/>
    </row>
    <row r="182" spans="1:1" x14ac:dyDescent="0.3">
      <c r="A182" s="5"/>
    </row>
    <row r="183" spans="1:1" x14ac:dyDescent="0.3">
      <c r="A183" s="5"/>
    </row>
    <row r="184" spans="1:1" x14ac:dyDescent="0.3">
      <c r="A184" s="5"/>
    </row>
    <row r="185" spans="1:1" x14ac:dyDescent="0.3">
      <c r="A185" s="5"/>
    </row>
    <row r="186" spans="1:1" x14ac:dyDescent="0.3">
      <c r="A186" s="5"/>
    </row>
    <row r="187" spans="1:1" x14ac:dyDescent="0.3">
      <c r="A187" s="5"/>
    </row>
    <row r="188" spans="1:1" x14ac:dyDescent="0.3">
      <c r="A188" s="5"/>
    </row>
    <row r="189" spans="1:1" x14ac:dyDescent="0.3">
      <c r="A189" s="5"/>
    </row>
    <row r="190" spans="1:1" x14ac:dyDescent="0.3">
      <c r="A190" s="5"/>
    </row>
    <row r="191" spans="1:1" x14ac:dyDescent="0.3">
      <c r="A191" s="5"/>
    </row>
    <row r="192" spans="1:1" x14ac:dyDescent="0.3">
      <c r="A192" s="5"/>
    </row>
    <row r="193" spans="1:1" x14ac:dyDescent="0.3">
      <c r="A193" s="5"/>
    </row>
    <row r="194" spans="1:1" x14ac:dyDescent="0.3">
      <c r="A194" s="5"/>
    </row>
    <row r="195" spans="1:1" x14ac:dyDescent="0.3">
      <c r="A195" s="5"/>
    </row>
    <row r="196" spans="1:1" x14ac:dyDescent="0.3">
      <c r="A196" s="5"/>
    </row>
    <row r="197" spans="1:1" x14ac:dyDescent="0.3">
      <c r="A197" s="5"/>
    </row>
    <row r="198" spans="1:1" x14ac:dyDescent="0.3">
      <c r="A198" s="5"/>
    </row>
    <row r="199" spans="1:1" x14ac:dyDescent="0.3">
      <c r="A199" s="5"/>
    </row>
    <row r="200" spans="1:1" x14ac:dyDescent="0.3">
      <c r="A200" s="5"/>
    </row>
    <row r="201" spans="1:1" x14ac:dyDescent="0.3">
      <c r="A201" s="5"/>
    </row>
    <row r="202" spans="1:1" x14ac:dyDescent="0.3">
      <c r="A202" s="5"/>
    </row>
    <row r="203" spans="1:1" x14ac:dyDescent="0.3">
      <c r="A203" s="5"/>
    </row>
    <row r="204" spans="1:1" x14ac:dyDescent="0.3">
      <c r="A204" s="5"/>
    </row>
    <row r="205" spans="1:1" x14ac:dyDescent="0.3">
      <c r="A205" s="5"/>
    </row>
    <row r="206" spans="1:1" x14ac:dyDescent="0.3">
      <c r="A206" s="5"/>
    </row>
    <row r="207" spans="1:1" x14ac:dyDescent="0.3">
      <c r="A207" s="5"/>
    </row>
    <row r="208" spans="1:1" x14ac:dyDescent="0.3">
      <c r="A208" s="5"/>
    </row>
    <row r="209" spans="1:1" x14ac:dyDescent="0.3">
      <c r="A209" s="5"/>
    </row>
    <row r="210" spans="1:1" x14ac:dyDescent="0.3">
      <c r="A210" s="5"/>
    </row>
    <row r="211" spans="1:1" x14ac:dyDescent="0.3">
      <c r="A211" s="5"/>
    </row>
    <row r="212" spans="1:1" x14ac:dyDescent="0.3">
      <c r="A212" s="5"/>
    </row>
    <row r="213" spans="1:1" x14ac:dyDescent="0.3">
      <c r="A213" s="5"/>
    </row>
    <row r="214" spans="1:1" x14ac:dyDescent="0.3">
      <c r="A214" s="5"/>
    </row>
    <row r="215" spans="1:1" x14ac:dyDescent="0.3">
      <c r="A215" s="5"/>
    </row>
    <row r="216" spans="1:1" x14ac:dyDescent="0.3">
      <c r="A216" s="5"/>
    </row>
    <row r="217" spans="1:1" x14ac:dyDescent="0.3">
      <c r="A217" s="5"/>
    </row>
    <row r="218" spans="1:1" x14ac:dyDescent="0.3">
      <c r="A218" s="5"/>
    </row>
    <row r="219" spans="1:1" x14ac:dyDescent="0.3">
      <c r="A219" s="5"/>
    </row>
    <row r="220" spans="1:1" x14ac:dyDescent="0.3">
      <c r="A220" s="5"/>
    </row>
    <row r="221" spans="1:1" x14ac:dyDescent="0.3">
      <c r="A221" s="5"/>
    </row>
    <row r="222" spans="1:1" x14ac:dyDescent="0.3">
      <c r="A222" s="5"/>
    </row>
    <row r="223" spans="1:1" x14ac:dyDescent="0.3">
      <c r="A223" s="5"/>
    </row>
    <row r="224" spans="1:1" x14ac:dyDescent="0.3">
      <c r="A224" s="5"/>
    </row>
    <row r="225" spans="1:1" x14ac:dyDescent="0.3">
      <c r="A225" s="5"/>
    </row>
    <row r="226" spans="1:1" x14ac:dyDescent="0.3">
      <c r="A226" s="5"/>
    </row>
    <row r="227" spans="1:1" x14ac:dyDescent="0.3">
      <c r="A227" s="5"/>
    </row>
    <row r="228" spans="1:1" x14ac:dyDescent="0.3">
      <c r="A228" s="5"/>
    </row>
    <row r="229" spans="1:1" x14ac:dyDescent="0.3">
      <c r="A229" s="5"/>
    </row>
    <row r="230" spans="1:1" x14ac:dyDescent="0.3">
      <c r="A230" s="5"/>
    </row>
    <row r="231" spans="1:1" x14ac:dyDescent="0.3">
      <c r="A231" s="5"/>
    </row>
    <row r="232" spans="1:1" x14ac:dyDescent="0.3">
      <c r="A232" s="5"/>
    </row>
    <row r="233" spans="1:1" x14ac:dyDescent="0.3">
      <c r="A233" s="5"/>
    </row>
    <row r="234" spans="1:1" x14ac:dyDescent="0.3">
      <c r="A234" s="5"/>
    </row>
    <row r="235" spans="1:1" x14ac:dyDescent="0.3">
      <c r="A235" s="5"/>
    </row>
    <row r="236" spans="1:1" x14ac:dyDescent="0.3">
      <c r="A236" s="5"/>
    </row>
    <row r="237" spans="1:1" x14ac:dyDescent="0.3">
      <c r="A237" s="5"/>
    </row>
    <row r="238" spans="1:1" x14ac:dyDescent="0.3">
      <c r="A238" s="5"/>
    </row>
    <row r="239" spans="1:1" x14ac:dyDescent="0.3">
      <c r="A239" s="5"/>
    </row>
    <row r="240" spans="1:1" x14ac:dyDescent="0.3">
      <c r="A240" s="5"/>
    </row>
    <row r="241" spans="1:1" x14ac:dyDescent="0.3">
      <c r="A241" s="5"/>
    </row>
    <row r="242" spans="1:1" x14ac:dyDescent="0.3">
      <c r="A242" s="5"/>
    </row>
    <row r="243" spans="1:1" x14ac:dyDescent="0.3">
      <c r="A243" s="5"/>
    </row>
    <row r="244" spans="1:1" x14ac:dyDescent="0.3">
      <c r="A244" s="5"/>
    </row>
    <row r="245" spans="1:1" x14ac:dyDescent="0.3">
      <c r="A245" s="5"/>
    </row>
    <row r="246" spans="1:1" x14ac:dyDescent="0.3">
      <c r="A246" s="5"/>
    </row>
    <row r="247" spans="1:1" x14ac:dyDescent="0.3">
      <c r="A247" s="5"/>
    </row>
    <row r="248" spans="1:1" x14ac:dyDescent="0.3">
      <c r="A248" s="5"/>
    </row>
    <row r="249" spans="1:1" x14ac:dyDescent="0.3">
      <c r="A249" s="5"/>
    </row>
    <row r="250" spans="1:1" x14ac:dyDescent="0.3">
      <c r="A250" s="5"/>
    </row>
    <row r="251" spans="1:1" x14ac:dyDescent="0.3">
      <c r="A251" s="5"/>
    </row>
    <row r="252" spans="1:1" x14ac:dyDescent="0.3">
      <c r="A252" s="5"/>
    </row>
    <row r="253" spans="1:1" x14ac:dyDescent="0.3">
      <c r="A253" s="5"/>
    </row>
    <row r="254" spans="1:1" x14ac:dyDescent="0.3">
      <c r="A254" s="5"/>
    </row>
    <row r="255" spans="1:1" x14ac:dyDescent="0.3">
      <c r="A255" s="5"/>
    </row>
    <row r="256" spans="1:1" x14ac:dyDescent="0.3">
      <c r="A256" s="5"/>
    </row>
    <row r="257" spans="1:1" x14ac:dyDescent="0.3">
      <c r="A257" s="5"/>
    </row>
    <row r="258" spans="1:1" x14ac:dyDescent="0.3">
      <c r="A258" s="5"/>
    </row>
    <row r="259" spans="1:1" x14ac:dyDescent="0.3">
      <c r="A259" s="5"/>
    </row>
    <row r="260" spans="1:1" x14ac:dyDescent="0.3">
      <c r="A260" s="5"/>
    </row>
    <row r="261" spans="1:1" x14ac:dyDescent="0.3">
      <c r="A261" s="5"/>
    </row>
    <row r="262" spans="1:1" x14ac:dyDescent="0.3">
      <c r="A262" s="5"/>
    </row>
    <row r="263" spans="1:1" x14ac:dyDescent="0.3">
      <c r="A263" s="5"/>
    </row>
    <row r="264" spans="1:1" x14ac:dyDescent="0.3">
      <c r="A264" s="5"/>
    </row>
    <row r="265" spans="1:1" x14ac:dyDescent="0.3">
      <c r="A265" s="5"/>
    </row>
    <row r="266" spans="1:1" x14ac:dyDescent="0.3">
      <c r="A266" s="5"/>
    </row>
    <row r="267" spans="1:1" x14ac:dyDescent="0.3">
      <c r="A267" s="5"/>
    </row>
    <row r="268" spans="1:1" x14ac:dyDescent="0.3">
      <c r="A268" s="5"/>
    </row>
    <row r="269" spans="1:1" x14ac:dyDescent="0.3">
      <c r="A269" s="5"/>
    </row>
    <row r="270" spans="1:1" x14ac:dyDescent="0.3">
      <c r="A270" s="5"/>
    </row>
    <row r="271" spans="1:1" x14ac:dyDescent="0.3">
      <c r="A271" s="5"/>
    </row>
    <row r="272" spans="1:1" x14ac:dyDescent="0.3">
      <c r="A272" s="5"/>
    </row>
    <row r="273" spans="1:1" x14ac:dyDescent="0.3">
      <c r="A273" s="5"/>
    </row>
    <row r="274" spans="1:1" x14ac:dyDescent="0.3">
      <c r="A274" s="5"/>
    </row>
    <row r="275" spans="1:1" x14ac:dyDescent="0.3">
      <c r="A275" s="5"/>
    </row>
    <row r="276" spans="1:1" x14ac:dyDescent="0.3">
      <c r="A276" s="5"/>
    </row>
    <row r="277" spans="1:1" x14ac:dyDescent="0.3">
      <c r="A277" s="5"/>
    </row>
    <row r="278" spans="1:1" x14ac:dyDescent="0.3">
      <c r="A278" s="5"/>
    </row>
    <row r="279" spans="1:1" x14ac:dyDescent="0.3">
      <c r="A279" s="5"/>
    </row>
    <row r="280" spans="1:1" x14ac:dyDescent="0.3">
      <c r="A280" s="5"/>
    </row>
    <row r="281" spans="1:1" x14ac:dyDescent="0.3">
      <c r="A281" s="5"/>
    </row>
    <row r="282" spans="1:1" x14ac:dyDescent="0.3">
      <c r="A282" s="5"/>
    </row>
    <row r="283" spans="1:1" x14ac:dyDescent="0.3">
      <c r="A283" s="5"/>
    </row>
    <row r="284" spans="1:1" x14ac:dyDescent="0.3">
      <c r="A284" s="5"/>
    </row>
    <row r="285" spans="1:1" x14ac:dyDescent="0.3">
      <c r="A285" s="5"/>
    </row>
    <row r="286" spans="1:1" x14ac:dyDescent="0.3">
      <c r="A286" s="5"/>
    </row>
    <row r="287" spans="1:1" x14ac:dyDescent="0.3">
      <c r="A287" s="5"/>
    </row>
    <row r="288" spans="1:1" x14ac:dyDescent="0.3">
      <c r="A288" s="5"/>
    </row>
    <row r="289" spans="1:1" x14ac:dyDescent="0.3">
      <c r="A289" s="5"/>
    </row>
    <row r="290" spans="1:1" x14ac:dyDescent="0.3">
      <c r="A290" s="5"/>
    </row>
    <row r="291" spans="1:1" x14ac:dyDescent="0.3">
      <c r="A291" s="5"/>
    </row>
    <row r="292" spans="1:1" x14ac:dyDescent="0.3">
      <c r="A292" s="5"/>
    </row>
    <row r="293" spans="1:1" x14ac:dyDescent="0.3">
      <c r="A293" s="5"/>
    </row>
    <row r="294" spans="1:1" x14ac:dyDescent="0.3">
      <c r="A294" s="5"/>
    </row>
    <row r="295" spans="1:1" x14ac:dyDescent="0.3">
      <c r="A295" s="5"/>
    </row>
    <row r="296" spans="1:1" x14ac:dyDescent="0.3">
      <c r="A296" s="5"/>
    </row>
    <row r="297" spans="1:1" x14ac:dyDescent="0.3">
      <c r="A297" s="5"/>
    </row>
    <row r="298" spans="1:1" x14ac:dyDescent="0.3">
      <c r="A298" s="5"/>
    </row>
    <row r="299" spans="1:1" x14ac:dyDescent="0.3">
      <c r="A299" s="5"/>
    </row>
    <row r="300" spans="1:1" x14ac:dyDescent="0.3">
      <c r="A300" s="5"/>
    </row>
    <row r="301" spans="1:1" x14ac:dyDescent="0.3">
      <c r="A301" s="5"/>
    </row>
    <row r="302" spans="1:1" x14ac:dyDescent="0.3">
      <c r="A302" s="5"/>
    </row>
    <row r="303" spans="1:1" x14ac:dyDescent="0.3">
      <c r="A303" s="5"/>
    </row>
    <row r="304" spans="1:1" x14ac:dyDescent="0.3">
      <c r="A304" s="5"/>
    </row>
    <row r="305" spans="1:1" x14ac:dyDescent="0.3">
      <c r="A305" s="5"/>
    </row>
    <row r="306" spans="1:1" x14ac:dyDescent="0.3">
      <c r="A306" s="5"/>
    </row>
    <row r="307" spans="1:1" x14ac:dyDescent="0.3">
      <c r="A307" s="5"/>
    </row>
    <row r="308" spans="1:1" x14ac:dyDescent="0.3">
      <c r="A308" s="5"/>
    </row>
    <row r="309" spans="1:1" x14ac:dyDescent="0.3">
      <c r="A309" s="5"/>
    </row>
    <row r="310" spans="1:1" x14ac:dyDescent="0.3">
      <c r="A310" s="5"/>
    </row>
    <row r="311" spans="1:1" x14ac:dyDescent="0.3">
      <c r="A311" s="5"/>
    </row>
    <row r="312" spans="1:1" x14ac:dyDescent="0.3">
      <c r="A312" s="5"/>
    </row>
    <row r="313" spans="1:1" x14ac:dyDescent="0.3">
      <c r="A313" s="5"/>
    </row>
    <row r="314" spans="1:1" x14ac:dyDescent="0.3">
      <c r="A314" s="5"/>
    </row>
    <row r="315" spans="1:1" x14ac:dyDescent="0.3">
      <c r="A315" s="5"/>
    </row>
    <row r="316" spans="1:1" x14ac:dyDescent="0.3">
      <c r="A316" s="5"/>
    </row>
    <row r="317" spans="1:1" x14ac:dyDescent="0.3">
      <c r="A317" s="5"/>
    </row>
    <row r="318" spans="1:1" x14ac:dyDescent="0.3">
      <c r="A318" s="5"/>
    </row>
    <row r="319" spans="1:1" x14ac:dyDescent="0.3">
      <c r="A319" s="5"/>
    </row>
    <row r="320" spans="1:1" x14ac:dyDescent="0.3">
      <c r="A320" s="5"/>
    </row>
    <row r="321" spans="1:1" x14ac:dyDescent="0.3">
      <c r="A321" s="5"/>
    </row>
    <row r="322" spans="1:1" x14ac:dyDescent="0.3">
      <c r="A322" s="5"/>
    </row>
    <row r="323" spans="1:1" x14ac:dyDescent="0.3">
      <c r="A323" s="5"/>
    </row>
    <row r="324" spans="1:1" x14ac:dyDescent="0.3">
      <c r="A324" s="5"/>
    </row>
    <row r="325" spans="1:1" x14ac:dyDescent="0.3">
      <c r="A325" s="5"/>
    </row>
    <row r="326" spans="1:1" x14ac:dyDescent="0.3">
      <c r="A326" s="5"/>
    </row>
    <row r="327" spans="1:1" x14ac:dyDescent="0.3">
      <c r="A327" s="5"/>
    </row>
    <row r="328" spans="1:1" x14ac:dyDescent="0.3">
      <c r="A328" s="5"/>
    </row>
    <row r="329" spans="1:1" x14ac:dyDescent="0.3">
      <c r="A329" s="5"/>
    </row>
    <row r="330" spans="1:1" x14ac:dyDescent="0.3">
      <c r="A330" s="5"/>
    </row>
    <row r="331" spans="1:1" x14ac:dyDescent="0.3">
      <c r="A331" s="5"/>
    </row>
    <row r="332" spans="1:1" x14ac:dyDescent="0.3">
      <c r="A332" s="5"/>
    </row>
    <row r="333" spans="1:1" x14ac:dyDescent="0.3">
      <c r="A333" s="5"/>
    </row>
    <row r="334" spans="1:1" x14ac:dyDescent="0.3">
      <c r="A334" s="5"/>
    </row>
    <row r="335" spans="1:1" x14ac:dyDescent="0.3">
      <c r="A335" s="5"/>
    </row>
    <row r="336" spans="1:1" x14ac:dyDescent="0.3">
      <c r="A336" s="5"/>
    </row>
    <row r="337" spans="1:1" x14ac:dyDescent="0.3">
      <c r="A337" s="5"/>
    </row>
    <row r="338" spans="1:1" x14ac:dyDescent="0.3">
      <c r="A338" s="5"/>
    </row>
    <row r="339" spans="1:1" x14ac:dyDescent="0.3">
      <c r="A339" s="5"/>
    </row>
    <row r="340" spans="1:1" x14ac:dyDescent="0.3">
      <c r="A340" s="5"/>
    </row>
    <row r="341" spans="1:1" x14ac:dyDescent="0.3">
      <c r="A341" s="5"/>
    </row>
    <row r="342" spans="1:1" x14ac:dyDescent="0.3">
      <c r="A342" s="5"/>
    </row>
    <row r="343" spans="1:1" x14ac:dyDescent="0.3">
      <c r="A343" s="5"/>
    </row>
    <row r="344" spans="1:1" x14ac:dyDescent="0.3">
      <c r="A344" s="5"/>
    </row>
    <row r="345" spans="1:1" x14ac:dyDescent="0.3">
      <c r="A345" s="5"/>
    </row>
    <row r="346" spans="1:1" x14ac:dyDescent="0.3">
      <c r="A346" s="5"/>
    </row>
    <row r="347" spans="1:1" x14ac:dyDescent="0.3">
      <c r="A347" s="5"/>
    </row>
    <row r="348" spans="1:1" x14ac:dyDescent="0.3">
      <c r="A348" s="5"/>
    </row>
    <row r="349" spans="1:1" x14ac:dyDescent="0.3">
      <c r="A349" s="5"/>
    </row>
    <row r="350" spans="1:1" x14ac:dyDescent="0.3">
      <c r="A350" s="5"/>
    </row>
    <row r="351" spans="1:1" x14ac:dyDescent="0.3">
      <c r="A351" s="5"/>
    </row>
    <row r="352" spans="1:1" x14ac:dyDescent="0.3">
      <c r="A352" s="5"/>
    </row>
    <row r="353" spans="1:1" x14ac:dyDescent="0.3">
      <c r="A353" s="5"/>
    </row>
    <row r="354" spans="1:1" x14ac:dyDescent="0.3">
      <c r="A354" s="5"/>
    </row>
    <row r="355" spans="1:1" x14ac:dyDescent="0.3">
      <c r="A355" s="5"/>
    </row>
    <row r="356" spans="1:1" x14ac:dyDescent="0.3">
      <c r="A356" s="5"/>
    </row>
    <row r="357" spans="1:1" x14ac:dyDescent="0.3">
      <c r="A357" s="5"/>
    </row>
    <row r="358" spans="1:1" x14ac:dyDescent="0.3">
      <c r="A358" s="5"/>
    </row>
    <row r="359" spans="1:1" x14ac:dyDescent="0.3">
      <c r="A359" s="5"/>
    </row>
    <row r="360" spans="1:1" x14ac:dyDescent="0.3">
      <c r="A360" s="5"/>
    </row>
    <row r="361" spans="1:1" x14ac:dyDescent="0.3">
      <c r="A361" s="5"/>
    </row>
    <row r="362" spans="1:1" x14ac:dyDescent="0.3">
      <c r="A362" s="5"/>
    </row>
    <row r="363" spans="1:1" x14ac:dyDescent="0.3">
      <c r="A363" s="5"/>
    </row>
    <row r="364" spans="1:1" x14ac:dyDescent="0.3">
      <c r="A364" s="5"/>
    </row>
    <row r="365" spans="1:1" x14ac:dyDescent="0.3">
      <c r="A365" s="5"/>
    </row>
    <row r="366" spans="1:1" x14ac:dyDescent="0.3">
      <c r="A366" s="5"/>
    </row>
    <row r="367" spans="1:1" x14ac:dyDescent="0.3">
      <c r="A367" s="5"/>
    </row>
    <row r="368" spans="1:1" x14ac:dyDescent="0.3">
      <c r="A368" s="5"/>
    </row>
    <row r="369" spans="1:1" x14ac:dyDescent="0.3">
      <c r="A369" s="5"/>
    </row>
    <row r="370" spans="1:1" x14ac:dyDescent="0.3">
      <c r="A370" s="5"/>
    </row>
    <row r="371" spans="1:1" x14ac:dyDescent="0.3">
      <c r="A371" s="5"/>
    </row>
    <row r="372" spans="1:1" x14ac:dyDescent="0.3">
      <c r="A372" s="5"/>
    </row>
    <row r="373" spans="1:1" x14ac:dyDescent="0.3">
      <c r="A373" s="5"/>
    </row>
    <row r="374" spans="1:1" x14ac:dyDescent="0.3">
      <c r="A374" s="5"/>
    </row>
    <row r="375" spans="1:1" x14ac:dyDescent="0.3">
      <c r="A375" s="5"/>
    </row>
    <row r="376" spans="1:1" x14ac:dyDescent="0.3">
      <c r="A376" s="5"/>
    </row>
    <row r="377" spans="1:1" x14ac:dyDescent="0.3">
      <c r="A377" s="5"/>
    </row>
    <row r="378" spans="1:1" x14ac:dyDescent="0.3">
      <c r="A378" s="5"/>
    </row>
    <row r="379" spans="1:1" x14ac:dyDescent="0.3">
      <c r="A379" s="5"/>
    </row>
    <row r="380" spans="1:1" x14ac:dyDescent="0.3">
      <c r="A380" s="5"/>
    </row>
    <row r="381" spans="1:1" x14ac:dyDescent="0.3">
      <c r="A381" s="5"/>
    </row>
    <row r="382" spans="1:1" x14ac:dyDescent="0.3">
      <c r="A382" s="5"/>
    </row>
    <row r="383" spans="1:1" x14ac:dyDescent="0.3">
      <c r="A383" s="5"/>
    </row>
    <row r="384" spans="1:1" x14ac:dyDescent="0.3">
      <c r="A384" s="5"/>
    </row>
    <row r="385" spans="1:1" x14ac:dyDescent="0.3">
      <c r="A385" s="5"/>
    </row>
    <row r="386" spans="1:1" x14ac:dyDescent="0.3">
      <c r="A386" s="5"/>
    </row>
    <row r="387" spans="1:1" x14ac:dyDescent="0.3">
      <c r="A387" s="5"/>
    </row>
    <row r="388" spans="1:1" x14ac:dyDescent="0.3">
      <c r="A388" s="5"/>
    </row>
    <row r="389" spans="1:1" x14ac:dyDescent="0.3">
      <c r="A389" s="5"/>
    </row>
    <row r="390" spans="1:1" x14ac:dyDescent="0.3">
      <c r="A390" s="5"/>
    </row>
    <row r="391" spans="1:1" x14ac:dyDescent="0.3">
      <c r="A391" s="5"/>
    </row>
    <row r="392" spans="1:1" x14ac:dyDescent="0.3">
      <c r="A392" s="5"/>
    </row>
    <row r="393" spans="1:1" x14ac:dyDescent="0.3">
      <c r="A393" s="5"/>
    </row>
    <row r="394" spans="1:1" x14ac:dyDescent="0.3">
      <c r="A394" s="5"/>
    </row>
    <row r="395" spans="1:1" x14ac:dyDescent="0.3">
      <c r="A395" s="5"/>
    </row>
    <row r="396" spans="1:1" x14ac:dyDescent="0.3">
      <c r="A396" s="5"/>
    </row>
    <row r="397" spans="1:1" x14ac:dyDescent="0.3">
      <c r="A397" s="5"/>
    </row>
    <row r="398" spans="1:1" x14ac:dyDescent="0.3">
      <c r="A398" s="5"/>
    </row>
    <row r="399" spans="1:1" x14ac:dyDescent="0.3">
      <c r="A399" s="5"/>
    </row>
    <row r="400" spans="1:1" x14ac:dyDescent="0.3">
      <c r="A400" s="5"/>
    </row>
    <row r="401" spans="1:1" x14ac:dyDescent="0.3">
      <c r="A401" s="5"/>
    </row>
    <row r="402" spans="1:1" x14ac:dyDescent="0.3">
      <c r="A402" s="5"/>
    </row>
    <row r="403" spans="1:1" x14ac:dyDescent="0.3">
      <c r="A403" s="5"/>
    </row>
    <row r="404" spans="1:1" x14ac:dyDescent="0.3">
      <c r="A404" s="5"/>
    </row>
    <row r="405" spans="1:1" x14ac:dyDescent="0.3">
      <c r="A405" s="5"/>
    </row>
    <row r="406" spans="1:1" x14ac:dyDescent="0.3">
      <c r="A406" s="5"/>
    </row>
    <row r="407" spans="1:1" x14ac:dyDescent="0.3">
      <c r="A407" s="5"/>
    </row>
    <row r="408" spans="1:1" x14ac:dyDescent="0.3">
      <c r="A408" s="5"/>
    </row>
    <row r="409" spans="1:1" x14ac:dyDescent="0.3">
      <c r="A409" s="5"/>
    </row>
    <row r="410" spans="1:1" x14ac:dyDescent="0.3">
      <c r="A410" s="5"/>
    </row>
    <row r="411" spans="1:1" x14ac:dyDescent="0.3">
      <c r="A411" s="5"/>
    </row>
    <row r="412" spans="1:1" x14ac:dyDescent="0.3">
      <c r="A412" s="5"/>
    </row>
    <row r="413" spans="1:1" x14ac:dyDescent="0.3">
      <c r="A413" s="5"/>
    </row>
    <row r="414" spans="1:1" x14ac:dyDescent="0.3">
      <c r="A414" s="5"/>
    </row>
    <row r="415" spans="1:1" x14ac:dyDescent="0.3">
      <c r="A415" s="5"/>
    </row>
    <row r="416" spans="1:1" x14ac:dyDescent="0.3">
      <c r="A416" s="5"/>
    </row>
    <row r="417" spans="1:1" x14ac:dyDescent="0.3">
      <c r="A417" s="5"/>
    </row>
    <row r="418" spans="1:1" x14ac:dyDescent="0.3">
      <c r="A418" s="5"/>
    </row>
    <row r="419" spans="1:1" x14ac:dyDescent="0.3">
      <c r="A419" s="5"/>
    </row>
    <row r="420" spans="1:1" x14ac:dyDescent="0.3">
      <c r="A420" s="5"/>
    </row>
    <row r="421" spans="1:1" x14ac:dyDescent="0.3">
      <c r="A421" s="5"/>
    </row>
    <row r="422" spans="1:1" x14ac:dyDescent="0.3">
      <c r="A422" s="5"/>
    </row>
    <row r="423" spans="1:1" x14ac:dyDescent="0.3">
      <c r="A423" s="5"/>
    </row>
    <row r="424" spans="1:1" x14ac:dyDescent="0.3">
      <c r="A424" s="5"/>
    </row>
    <row r="425" spans="1:1" x14ac:dyDescent="0.3">
      <c r="A425" s="5"/>
    </row>
    <row r="426" spans="1:1" x14ac:dyDescent="0.3">
      <c r="A426" s="5"/>
    </row>
    <row r="427" spans="1:1" x14ac:dyDescent="0.3">
      <c r="A427" s="5"/>
    </row>
    <row r="428" spans="1:1" x14ac:dyDescent="0.3">
      <c r="A428" s="5"/>
    </row>
    <row r="429" spans="1:1" x14ac:dyDescent="0.3">
      <c r="A429" s="5"/>
    </row>
    <row r="430" spans="1:1" x14ac:dyDescent="0.3">
      <c r="A430" s="5"/>
    </row>
    <row r="431" spans="1:1" x14ac:dyDescent="0.3">
      <c r="A431" s="5"/>
    </row>
    <row r="432" spans="1:1" x14ac:dyDescent="0.3">
      <c r="A432" s="5"/>
    </row>
    <row r="433" spans="1:1" x14ac:dyDescent="0.3">
      <c r="A433" s="5"/>
    </row>
    <row r="434" spans="1:1" x14ac:dyDescent="0.3">
      <c r="A434" s="5"/>
    </row>
    <row r="435" spans="1:1" x14ac:dyDescent="0.3">
      <c r="A435" s="5"/>
    </row>
    <row r="436" spans="1:1" x14ac:dyDescent="0.3">
      <c r="A436" s="5"/>
    </row>
    <row r="437" spans="1:1" x14ac:dyDescent="0.3">
      <c r="A437" s="5"/>
    </row>
    <row r="438" spans="1:1" x14ac:dyDescent="0.3">
      <c r="A438" s="5"/>
    </row>
    <row r="439" spans="1:1" x14ac:dyDescent="0.3">
      <c r="A439" s="5"/>
    </row>
    <row r="440" spans="1:1" x14ac:dyDescent="0.3">
      <c r="A440" s="5"/>
    </row>
    <row r="441" spans="1:1" x14ac:dyDescent="0.3">
      <c r="A441" s="5"/>
    </row>
    <row r="442" spans="1:1" x14ac:dyDescent="0.3">
      <c r="A442" s="5"/>
    </row>
    <row r="443" spans="1:1" x14ac:dyDescent="0.3">
      <c r="A443" s="5"/>
    </row>
    <row r="444" spans="1:1" x14ac:dyDescent="0.3">
      <c r="A444" s="5"/>
    </row>
    <row r="445" spans="1:1" x14ac:dyDescent="0.3">
      <c r="A445" s="5"/>
    </row>
    <row r="446" spans="1:1" x14ac:dyDescent="0.3">
      <c r="A446" s="5"/>
    </row>
    <row r="447" spans="1:1" x14ac:dyDescent="0.3">
      <c r="A447" s="5"/>
    </row>
    <row r="448" spans="1:1" x14ac:dyDescent="0.3">
      <c r="A448" s="5"/>
    </row>
    <row r="449" spans="1:1" x14ac:dyDescent="0.3">
      <c r="A449" s="5"/>
    </row>
    <row r="450" spans="1:1" x14ac:dyDescent="0.3">
      <c r="A450" s="5"/>
    </row>
    <row r="451" spans="1:1" x14ac:dyDescent="0.3">
      <c r="A451" s="5"/>
    </row>
    <row r="452" spans="1:1" x14ac:dyDescent="0.3">
      <c r="A452" s="5"/>
    </row>
    <row r="453" spans="1:1" x14ac:dyDescent="0.3">
      <c r="A453" s="5"/>
    </row>
    <row r="454" spans="1:1" x14ac:dyDescent="0.3">
      <c r="A454" s="5"/>
    </row>
    <row r="455" spans="1:1" x14ac:dyDescent="0.3">
      <c r="A455" s="5"/>
    </row>
    <row r="456" spans="1:1" x14ac:dyDescent="0.3">
      <c r="A456" s="5"/>
    </row>
    <row r="457" spans="1:1" x14ac:dyDescent="0.3">
      <c r="A457" s="5"/>
    </row>
    <row r="458" spans="1:1" x14ac:dyDescent="0.3">
      <c r="A458" s="5"/>
    </row>
    <row r="459" spans="1:1" x14ac:dyDescent="0.3">
      <c r="A459" s="5"/>
    </row>
    <row r="460" spans="1:1" x14ac:dyDescent="0.3">
      <c r="A460" s="5"/>
    </row>
    <row r="461" spans="1:1" x14ac:dyDescent="0.3">
      <c r="A461" s="5"/>
    </row>
    <row r="462" spans="1:1" x14ac:dyDescent="0.3">
      <c r="A462" s="5"/>
    </row>
    <row r="463" spans="1:1" x14ac:dyDescent="0.3">
      <c r="A463" s="5"/>
    </row>
    <row r="464" spans="1:1" x14ac:dyDescent="0.3">
      <c r="A464" s="5"/>
    </row>
    <row r="465" spans="1:1" x14ac:dyDescent="0.3">
      <c r="A465" s="5"/>
    </row>
    <row r="466" spans="1:1" x14ac:dyDescent="0.3">
      <c r="A466" s="5"/>
    </row>
    <row r="467" spans="1:1" x14ac:dyDescent="0.3">
      <c r="A467" s="5"/>
    </row>
    <row r="468" spans="1:1" x14ac:dyDescent="0.3">
      <c r="A468" s="5"/>
    </row>
    <row r="469" spans="1:1" x14ac:dyDescent="0.3">
      <c r="A469" s="5"/>
    </row>
    <row r="470" spans="1:1" x14ac:dyDescent="0.3">
      <c r="A470" s="5"/>
    </row>
    <row r="471" spans="1:1" x14ac:dyDescent="0.3">
      <c r="A471" s="5"/>
    </row>
    <row r="472" spans="1:1" x14ac:dyDescent="0.3">
      <c r="A472" s="5"/>
    </row>
    <row r="473" spans="1:1" x14ac:dyDescent="0.3">
      <c r="A473" s="5"/>
    </row>
    <row r="474" spans="1:1" x14ac:dyDescent="0.3">
      <c r="A474" s="5"/>
    </row>
    <row r="475" spans="1:1" x14ac:dyDescent="0.3">
      <c r="A475" s="5"/>
    </row>
    <row r="476" spans="1:1" x14ac:dyDescent="0.3">
      <c r="A476" s="5"/>
    </row>
    <row r="477" spans="1:1" x14ac:dyDescent="0.3">
      <c r="A477" s="5"/>
    </row>
    <row r="478" spans="1:1" x14ac:dyDescent="0.3">
      <c r="A478" s="5"/>
    </row>
    <row r="479" spans="1:1" x14ac:dyDescent="0.3">
      <c r="A479" s="5"/>
    </row>
    <row r="480" spans="1:1" x14ac:dyDescent="0.3">
      <c r="A480" s="5"/>
    </row>
    <row r="481" spans="1:1" x14ac:dyDescent="0.3">
      <c r="A481" s="5"/>
    </row>
    <row r="482" spans="1:1" x14ac:dyDescent="0.3">
      <c r="A482" s="5"/>
    </row>
    <row r="483" spans="1:1" x14ac:dyDescent="0.3">
      <c r="A483" s="5"/>
    </row>
    <row r="484" spans="1:1" x14ac:dyDescent="0.3">
      <c r="A484" s="5"/>
    </row>
    <row r="485" spans="1:1" x14ac:dyDescent="0.3">
      <c r="A485" s="5"/>
    </row>
    <row r="486" spans="1:1" x14ac:dyDescent="0.3">
      <c r="A486" s="5"/>
    </row>
    <row r="487" spans="1:1" x14ac:dyDescent="0.3">
      <c r="A487" s="5"/>
    </row>
    <row r="488" spans="1:1" x14ac:dyDescent="0.3">
      <c r="A488" s="5"/>
    </row>
    <row r="489" spans="1:1" x14ac:dyDescent="0.3">
      <c r="A489" s="5"/>
    </row>
    <row r="490" spans="1:1" x14ac:dyDescent="0.3">
      <c r="A490" s="5"/>
    </row>
    <row r="491" spans="1:1" x14ac:dyDescent="0.3">
      <c r="A491" s="5"/>
    </row>
    <row r="492" spans="1:1" x14ac:dyDescent="0.3">
      <c r="A492" s="5"/>
    </row>
    <row r="493" spans="1:1" x14ac:dyDescent="0.3">
      <c r="A493" s="5"/>
    </row>
    <row r="494" spans="1:1" x14ac:dyDescent="0.3">
      <c r="A494" s="5"/>
    </row>
    <row r="495" spans="1:1" x14ac:dyDescent="0.3">
      <c r="A495" s="5"/>
    </row>
    <row r="496" spans="1:1" x14ac:dyDescent="0.3">
      <c r="A496" s="5"/>
    </row>
    <row r="497" spans="1:1" x14ac:dyDescent="0.3">
      <c r="A497" s="5"/>
    </row>
    <row r="498" spans="1:1" x14ac:dyDescent="0.3">
      <c r="A498" s="5"/>
    </row>
    <row r="499" spans="1:1" x14ac:dyDescent="0.3">
      <c r="A499" s="5"/>
    </row>
    <row r="500" spans="1:1" x14ac:dyDescent="0.3">
      <c r="A500" s="5"/>
    </row>
    <row r="501" spans="1:1" x14ac:dyDescent="0.3">
      <c r="A501" s="5"/>
    </row>
    <row r="502" spans="1:1" x14ac:dyDescent="0.3">
      <c r="A502" s="5"/>
    </row>
    <row r="503" spans="1:1" x14ac:dyDescent="0.3">
      <c r="A503" s="5"/>
    </row>
    <row r="504" spans="1:1" x14ac:dyDescent="0.3">
      <c r="A504" s="5"/>
    </row>
    <row r="505" spans="1:1" x14ac:dyDescent="0.3">
      <c r="A505" s="5"/>
    </row>
    <row r="506" spans="1:1" x14ac:dyDescent="0.3">
      <c r="A506" s="5"/>
    </row>
    <row r="507" spans="1:1" x14ac:dyDescent="0.3">
      <c r="A507" s="5"/>
    </row>
    <row r="508" spans="1:1" x14ac:dyDescent="0.3">
      <c r="A508" s="5"/>
    </row>
    <row r="509" spans="1:1" x14ac:dyDescent="0.3">
      <c r="A509" s="5"/>
    </row>
    <row r="510" spans="1:1" x14ac:dyDescent="0.3">
      <c r="A510" s="5"/>
    </row>
    <row r="511" spans="1:1" x14ac:dyDescent="0.3">
      <c r="A511" s="6"/>
    </row>
  </sheetData>
  <mergeCells count="10">
    <mergeCell ref="F3:G3"/>
    <mergeCell ref="H3:I3"/>
    <mergeCell ref="B10:C10"/>
    <mergeCell ref="B11:C11"/>
    <mergeCell ref="B12:C12"/>
    <mergeCell ref="B5:C5"/>
    <mergeCell ref="B6:C6"/>
    <mergeCell ref="B8:C8"/>
    <mergeCell ref="B7:C7"/>
    <mergeCell ref="B9:C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0"/>
  <sheetViews>
    <sheetView workbookViewId="0">
      <selection activeCell="B2" sqref="B2"/>
    </sheetView>
  </sheetViews>
  <sheetFormatPr defaultRowHeight="14.4" x14ac:dyDescent="0.3"/>
  <sheetData>
    <row r="2" spans="2:14" x14ac:dyDescent="0.3">
      <c r="B2" s="23" t="s">
        <v>35</v>
      </c>
    </row>
    <row r="3" spans="2:14" ht="26.4" x14ac:dyDescent="0.3">
      <c r="B3" s="32" t="s">
        <v>45</v>
      </c>
      <c r="C3" s="33" t="s">
        <v>47</v>
      </c>
      <c r="D3" s="33" t="s">
        <v>50</v>
      </c>
      <c r="E3" s="33" t="s">
        <v>50</v>
      </c>
      <c r="F3" s="33" t="s">
        <v>55</v>
      </c>
      <c r="G3" s="33" t="s">
        <v>59</v>
      </c>
      <c r="H3" s="43" t="s">
        <v>61</v>
      </c>
      <c r="I3" s="33" t="s">
        <v>62</v>
      </c>
      <c r="J3" s="33" t="s">
        <v>64</v>
      </c>
      <c r="K3" s="33" t="s">
        <v>66</v>
      </c>
      <c r="L3" s="33" t="s">
        <v>68</v>
      </c>
    </row>
    <row r="4" spans="2:14" ht="26.4" x14ac:dyDescent="0.3">
      <c r="B4" s="32" t="s">
        <v>46</v>
      </c>
      <c r="C4" s="33" t="s">
        <v>48</v>
      </c>
      <c r="D4" s="33" t="s">
        <v>51</v>
      </c>
      <c r="E4" s="33" t="s">
        <v>53</v>
      </c>
      <c r="F4" s="33" t="s">
        <v>56</v>
      </c>
      <c r="G4" s="33" t="s">
        <v>60</v>
      </c>
      <c r="H4" s="43"/>
      <c r="I4" s="33" t="s">
        <v>63</v>
      </c>
      <c r="J4" s="33" t="s">
        <v>65</v>
      </c>
      <c r="K4" s="33" t="s">
        <v>67</v>
      </c>
      <c r="L4" s="33" t="s">
        <v>69</v>
      </c>
    </row>
    <row r="5" spans="2:14" x14ac:dyDescent="0.3">
      <c r="B5" s="32"/>
      <c r="C5" s="33" t="s">
        <v>49</v>
      </c>
      <c r="D5" s="33" t="s">
        <v>52</v>
      </c>
      <c r="E5" s="33" t="s">
        <v>54</v>
      </c>
      <c r="F5" s="33" t="s">
        <v>57</v>
      </c>
      <c r="G5" s="33"/>
      <c r="H5" s="43"/>
      <c r="I5" s="33" t="s">
        <v>46</v>
      </c>
      <c r="J5" s="33"/>
      <c r="K5" s="33" t="s">
        <v>46</v>
      </c>
      <c r="L5" s="33"/>
    </row>
    <row r="6" spans="2:14" ht="26.4" x14ac:dyDescent="0.3">
      <c r="B6" s="32"/>
      <c r="C6" s="33"/>
      <c r="D6" s="33"/>
      <c r="E6" s="33"/>
      <c r="F6" s="33" t="s">
        <v>58</v>
      </c>
      <c r="G6" s="33"/>
      <c r="H6" s="43"/>
      <c r="I6" s="33"/>
      <c r="J6" s="33"/>
      <c r="K6" s="33"/>
      <c r="L6" s="33"/>
      <c r="N6" t="s">
        <v>16</v>
      </c>
    </row>
    <row r="7" spans="2:14" ht="34.200000000000003" x14ac:dyDescent="0.3">
      <c r="B7" s="28" t="s">
        <v>40</v>
      </c>
      <c r="C7" s="29" t="s">
        <v>36</v>
      </c>
      <c r="D7" s="29">
        <v>1</v>
      </c>
      <c r="E7" s="29">
        <v>4</v>
      </c>
      <c r="F7" s="29">
        <v>6</v>
      </c>
      <c r="G7" s="29" t="s">
        <v>37</v>
      </c>
      <c r="H7" s="29"/>
      <c r="I7" s="30">
        <v>305</v>
      </c>
      <c r="J7" s="28" t="s">
        <v>38</v>
      </c>
      <c r="K7" s="31" t="s">
        <v>41</v>
      </c>
      <c r="L7" s="29"/>
      <c r="N7" s="34">
        <v>305</v>
      </c>
    </row>
    <row r="8" spans="2:14" ht="34.200000000000003" x14ac:dyDescent="0.3">
      <c r="B8" s="24" t="s">
        <v>42</v>
      </c>
      <c r="C8" s="25" t="s">
        <v>36</v>
      </c>
      <c r="D8" s="25">
        <v>2</v>
      </c>
      <c r="E8" s="25">
        <v>7.5</v>
      </c>
      <c r="F8" s="25">
        <v>11</v>
      </c>
      <c r="G8" s="25" t="s">
        <v>37</v>
      </c>
      <c r="H8" s="25"/>
      <c r="I8" s="26">
        <v>313</v>
      </c>
      <c r="J8" s="24" t="s">
        <v>38</v>
      </c>
      <c r="K8" s="27" t="s">
        <v>43</v>
      </c>
      <c r="L8" s="25"/>
      <c r="N8" s="34">
        <f>313/2</f>
        <v>156.5</v>
      </c>
    </row>
    <row r="9" spans="2:14" ht="34.200000000000003" x14ac:dyDescent="0.3">
      <c r="B9" s="28" t="s">
        <v>44</v>
      </c>
      <c r="C9" s="29" t="s">
        <v>36</v>
      </c>
      <c r="D9" s="29">
        <v>3</v>
      </c>
      <c r="E9" s="29">
        <v>10</v>
      </c>
      <c r="F9" s="29">
        <v>15</v>
      </c>
      <c r="G9" s="29" t="s">
        <v>37</v>
      </c>
      <c r="H9" s="29"/>
      <c r="I9" s="30">
        <v>334</v>
      </c>
      <c r="J9" s="28" t="s">
        <v>38</v>
      </c>
      <c r="K9" s="31" t="s">
        <v>39</v>
      </c>
      <c r="L9" s="29"/>
      <c r="N9" s="34">
        <f>334/3</f>
        <v>111.33333333333333</v>
      </c>
    </row>
    <row r="10" spans="2:14" x14ac:dyDescent="0.3">
      <c r="N10" s="36">
        <f>AVERAGE(N7:N9,2)</f>
        <v>143.70833333333334</v>
      </c>
    </row>
  </sheetData>
  <mergeCells count="1">
    <mergeCell ref="H3:H6"/>
  </mergeCells>
  <hyperlinks>
    <hyperlink ref="B2" r:id="rId1"/>
    <hyperlink ref="B9" r:id="rId2" display="http://www.kincoautomation.com/products/vfd/FV100_Series/FV100-2T-0022G"/>
    <hyperlink ref="J9" r:id="rId3" display="javascript: void(0)"/>
    <hyperlink ref="J8" r:id="rId4" display="javascript: void(0)"/>
    <hyperlink ref="B8" r:id="rId5" display="http://www.kincoautomation.com/products/vfd/FV100_Series/FV100-2T-0015G"/>
    <hyperlink ref="J7" r:id="rId6" display="javascript: void(0)"/>
    <hyperlink ref="B7" r:id="rId7" display="http://www.kincoautomation.com/products/vfd/FV100_Series/FV100-2T-0007G"/>
  </hyperlinks>
  <pageMargins left="0.7" right="0.7" top="0.75" bottom="0.75" header="0.3" footer="0.3"/>
  <pageSetup orientation="portrait" horizontalDpi="0" verticalDpi="0" r:id="rId8"/>
  <drawing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F4" sqref="F4:F6"/>
    </sheetView>
  </sheetViews>
  <sheetFormatPr defaultRowHeight="14.4" x14ac:dyDescent="0.3"/>
  <cols>
    <col min="2" max="2" width="13.33203125" customWidth="1"/>
    <col min="3" max="3" width="12.44140625" bestFit="1" customWidth="1"/>
    <col min="4" max="4" width="12.5546875" bestFit="1" customWidth="1"/>
    <col min="5" max="5" width="16" bestFit="1" customWidth="1"/>
  </cols>
  <sheetData>
    <row r="2" spans="2:6" x14ac:dyDescent="0.3">
      <c r="B2" s="23" t="s">
        <v>70</v>
      </c>
    </row>
    <row r="3" spans="2:6" x14ac:dyDescent="0.3">
      <c r="C3" t="s">
        <v>73</v>
      </c>
      <c r="D3" t="s">
        <v>72</v>
      </c>
      <c r="E3" t="s">
        <v>76</v>
      </c>
    </row>
    <row r="4" spans="2:6" x14ac:dyDescent="0.3">
      <c r="B4" t="s">
        <v>71</v>
      </c>
      <c r="C4">
        <f>48-13</f>
        <v>35</v>
      </c>
      <c r="D4" s="14">
        <v>366.99</v>
      </c>
      <c r="E4" s="14">
        <f>D4</f>
        <v>366.99</v>
      </c>
    </row>
    <row r="5" spans="2:6" x14ac:dyDescent="0.3">
      <c r="B5" t="s">
        <v>74</v>
      </c>
      <c r="C5">
        <f>52-16</f>
        <v>36</v>
      </c>
      <c r="D5" s="14">
        <f>(497.92+505.7)/2</f>
        <v>501.81</v>
      </c>
      <c r="E5" s="14">
        <f>D5/2</f>
        <v>250.905</v>
      </c>
    </row>
    <row r="6" spans="2:6" x14ac:dyDescent="0.3">
      <c r="B6" t="s">
        <v>75</v>
      </c>
      <c r="C6">
        <f>62-18</f>
        <v>44</v>
      </c>
      <c r="D6" s="14">
        <f>(579.61+603.99)/2</f>
        <v>591.79999999999995</v>
      </c>
      <c r="E6" s="14">
        <f>D6/3</f>
        <v>197.26666666666665</v>
      </c>
    </row>
    <row r="7" spans="2:6" x14ac:dyDescent="0.3">
      <c r="B7" s="44" t="s">
        <v>34</v>
      </c>
      <c r="C7" s="44"/>
      <c r="D7" s="44"/>
      <c r="E7" s="14">
        <f>AVERAGE(E4:E6)</f>
        <v>271.72055555555556</v>
      </c>
      <c r="F7" s="14"/>
    </row>
    <row r="10" spans="2:6" x14ac:dyDescent="0.3">
      <c r="B10" s="23" t="s">
        <v>70</v>
      </c>
    </row>
  </sheetData>
  <mergeCells count="1">
    <mergeCell ref="B7:D7"/>
  </mergeCells>
  <hyperlinks>
    <hyperlink ref="B2" r:id="rId1" location="/rated-hp-1hp-a17-v1HP/condition-new,condition-new-surplus-a16-vNew,New%20Surplus/input-phase-3-phase-a19-v3-Phase/enclosure-rating-ip20,enclosure-rating-nema-1-a23-vIP20,NEMA%201/ac-vfds-c237/sort=p.sort_order/order=ASC/limit=100" display="https://www.vfds.com/variable-frequency-drives - /rated-hp-1hp-a17-v1HP/condition-new,condition-new-surplus-a16-vNew,New%20Surplus/input-phase-3-phase-a19-v3-Phase/enclosure-rating-ip20,enclosure-rating-nema-1-a23-vIP20,NEMA%201/ac-vfds-c237/sort=p.sort_order/order=ASC/limit=100"/>
    <hyperlink ref="B10" r:id="rId2" location="/rated-hp-1hp-a17-v1HP/condition-new,condition-new-surplus-a16-vNew,New%20Surplus/input-phase-3-phase-a19-v3-Phase/enclosure-rating-ip20,enclosure-rating-nema-1-a23-vIP20,NEMA%201/ac-vfds-c237/sort=p.sort_order/order=ASC/limit=100" display="https://www.vfds.com/variable-frequency-drives#/rated-hp-1hp-a17-v1HP/condition-new,condition-new-surplus-a16-vNew,New%20Surplus/input-phase-3-phase-a19-v3-Phase/enclosure-rating-ip20,enclosure-rating-nema-1-a23-vIP20,NEMA%201/ac-vfds-c237/sort=p.sort_order/order=ASC/limit=100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5"/>
  <sheetViews>
    <sheetView topLeftCell="A31" workbookViewId="0">
      <selection activeCell="B88" sqref="B88"/>
    </sheetView>
  </sheetViews>
  <sheetFormatPr defaultRowHeight="14.4" x14ac:dyDescent="0.3"/>
  <cols>
    <col min="2" max="2" width="12.109375" customWidth="1"/>
    <col min="3" max="3" width="12.88671875" customWidth="1"/>
    <col min="4" max="4" width="11.6640625" bestFit="1" customWidth="1"/>
    <col min="23" max="24" width="10.5546875" bestFit="1" customWidth="1"/>
  </cols>
  <sheetData>
    <row r="1" spans="2:21" x14ac:dyDescent="0.3">
      <c r="B1" s="23" t="s">
        <v>86</v>
      </c>
    </row>
    <row r="2" spans="2:21" x14ac:dyDescent="0.3">
      <c r="C2" s="23"/>
    </row>
    <row r="13" spans="2:21" x14ac:dyDescent="0.3">
      <c r="U13" t="s">
        <v>89</v>
      </c>
    </row>
    <row r="17" spans="22:24" x14ac:dyDescent="0.3">
      <c r="V17" t="s">
        <v>87</v>
      </c>
      <c r="W17" t="s">
        <v>88</v>
      </c>
      <c r="X17" t="s">
        <v>90</v>
      </c>
    </row>
    <row r="18" spans="22:24" x14ac:dyDescent="0.3">
      <c r="V18">
        <v>1</v>
      </c>
      <c r="W18" s="34">
        <v>580.97</v>
      </c>
      <c r="X18" s="35">
        <f>W18/V18</f>
        <v>580.97</v>
      </c>
    </row>
    <row r="19" spans="22:24" x14ac:dyDescent="0.3">
      <c r="V19">
        <v>1</v>
      </c>
      <c r="W19" s="34">
        <v>530.44000000000005</v>
      </c>
      <c r="X19" s="35">
        <f t="shared" ref="X19:X34" si="0">W19/V19</f>
        <v>530.44000000000005</v>
      </c>
    </row>
    <row r="20" spans="22:24" x14ac:dyDescent="0.3">
      <c r="V20">
        <v>1</v>
      </c>
      <c r="W20" s="34">
        <v>1291.6099999999999</v>
      </c>
      <c r="X20" s="35">
        <f t="shared" si="0"/>
        <v>1291.6099999999999</v>
      </c>
    </row>
    <row r="21" spans="22:24" x14ac:dyDescent="0.3">
      <c r="V21">
        <v>1</v>
      </c>
      <c r="W21" s="34">
        <v>1417.53</v>
      </c>
      <c r="X21" s="35">
        <f t="shared" si="0"/>
        <v>1417.53</v>
      </c>
    </row>
    <row r="22" spans="22:24" x14ac:dyDescent="0.3">
      <c r="V22">
        <v>1.5</v>
      </c>
      <c r="W22" s="34">
        <v>662.08</v>
      </c>
      <c r="X22" s="35">
        <f t="shared" si="0"/>
        <v>441.38666666666671</v>
      </c>
    </row>
    <row r="23" spans="22:24" x14ac:dyDescent="0.3">
      <c r="V23">
        <v>1.5</v>
      </c>
      <c r="W23" s="34">
        <v>1326.32</v>
      </c>
      <c r="X23" s="35">
        <f t="shared" si="0"/>
        <v>884.21333333333325</v>
      </c>
    </row>
    <row r="24" spans="22:24" x14ac:dyDescent="0.3">
      <c r="V24">
        <v>1.5</v>
      </c>
      <c r="W24" s="34">
        <v>1567.25</v>
      </c>
      <c r="X24" s="35">
        <f t="shared" si="0"/>
        <v>1044.8333333333333</v>
      </c>
    </row>
    <row r="25" spans="22:24" x14ac:dyDescent="0.3">
      <c r="V25">
        <v>2</v>
      </c>
      <c r="W25" s="34">
        <v>1653</v>
      </c>
      <c r="X25" s="35">
        <f t="shared" si="0"/>
        <v>826.5</v>
      </c>
    </row>
    <row r="26" spans="22:24" x14ac:dyDescent="0.3">
      <c r="V26">
        <v>2</v>
      </c>
      <c r="W26" s="34">
        <v>1522.5</v>
      </c>
      <c r="X26" s="35">
        <f t="shared" si="0"/>
        <v>761.25</v>
      </c>
    </row>
    <row r="27" spans="22:24" x14ac:dyDescent="0.3">
      <c r="V27">
        <v>2</v>
      </c>
      <c r="W27" s="34">
        <v>732.59</v>
      </c>
      <c r="X27" s="35">
        <f t="shared" si="0"/>
        <v>366.29500000000002</v>
      </c>
    </row>
    <row r="28" spans="22:24" x14ac:dyDescent="0.3">
      <c r="V28">
        <v>2</v>
      </c>
      <c r="W28" s="34">
        <v>1450.69</v>
      </c>
      <c r="X28" s="35">
        <f t="shared" si="0"/>
        <v>725.34500000000003</v>
      </c>
    </row>
    <row r="29" spans="22:24" x14ac:dyDescent="0.3">
      <c r="V29">
        <v>2</v>
      </c>
      <c r="W29" s="34">
        <v>1653</v>
      </c>
      <c r="X29" s="35">
        <f t="shared" si="0"/>
        <v>826.5</v>
      </c>
    </row>
    <row r="30" spans="22:24" x14ac:dyDescent="0.3">
      <c r="V30">
        <v>3</v>
      </c>
      <c r="W30" s="34">
        <v>1648.1</v>
      </c>
      <c r="X30" s="35">
        <f t="shared" si="0"/>
        <v>549.36666666666667</v>
      </c>
    </row>
    <row r="31" spans="22:24" x14ac:dyDescent="0.3">
      <c r="V31">
        <v>3</v>
      </c>
      <c r="W31" s="34">
        <v>922.18</v>
      </c>
      <c r="X31" s="35">
        <f t="shared" si="0"/>
        <v>307.39333333333332</v>
      </c>
    </row>
    <row r="32" spans="22:24" x14ac:dyDescent="0.3">
      <c r="V32">
        <v>3</v>
      </c>
      <c r="W32" s="34">
        <v>831.32</v>
      </c>
      <c r="X32" s="35">
        <f t="shared" si="0"/>
        <v>277.10666666666668</v>
      </c>
    </row>
    <row r="33" spans="22:24" x14ac:dyDescent="0.3">
      <c r="V33">
        <v>3</v>
      </c>
      <c r="W33" s="34">
        <v>1570.35</v>
      </c>
      <c r="X33" s="35">
        <f t="shared" si="0"/>
        <v>523.44999999999993</v>
      </c>
    </row>
    <row r="34" spans="22:24" x14ac:dyDescent="0.3">
      <c r="V34">
        <v>3</v>
      </c>
      <c r="W34" s="34">
        <v>1776.99</v>
      </c>
      <c r="X34" s="35">
        <f t="shared" si="0"/>
        <v>592.33000000000004</v>
      </c>
    </row>
    <row r="35" spans="22:24" x14ac:dyDescent="0.3">
      <c r="V35" s="44" t="s">
        <v>34</v>
      </c>
      <c r="W35" s="44"/>
      <c r="X35" s="35">
        <f>AVERAGE(X18:X34)</f>
        <v>702.73647058823531</v>
      </c>
    </row>
  </sheetData>
  <mergeCells count="1">
    <mergeCell ref="V35:W35"/>
  </mergeCells>
  <hyperlinks>
    <hyperlink ref="B1" r:id="rId1" location="/sub/a1m36000000CIpsAAG/terminal-node/a1m36000000CIpxAAG" display="https://www.cpq.honeywell.com/eCommerce - /sub/a1m36000000CIpsAAG/terminal-node/a1m36000000CIpxAAG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V10:Y21"/>
  <sheetViews>
    <sheetView workbookViewId="0">
      <selection activeCell="M29" sqref="M29"/>
    </sheetView>
  </sheetViews>
  <sheetFormatPr defaultRowHeight="14.4" x14ac:dyDescent="0.3"/>
  <cols>
    <col min="22" max="22" width="13" bestFit="1" customWidth="1"/>
    <col min="23" max="23" width="10.109375" bestFit="1" customWidth="1"/>
  </cols>
  <sheetData>
    <row r="10" spans="22:25" x14ac:dyDescent="0.3">
      <c r="V10" t="s">
        <v>19</v>
      </c>
      <c r="W10" t="s">
        <v>31</v>
      </c>
      <c r="X10" t="s">
        <v>32</v>
      </c>
      <c r="Y10" t="s">
        <v>33</v>
      </c>
    </row>
    <row r="11" spans="22:25" x14ac:dyDescent="0.3">
      <c r="V11" s="14">
        <v>2089.5500000000002</v>
      </c>
      <c r="W11" s="14">
        <f>V11*1.2</f>
        <v>2507.46</v>
      </c>
      <c r="X11">
        <v>3</v>
      </c>
      <c r="Y11" s="14">
        <f>W11/X11</f>
        <v>835.82</v>
      </c>
    </row>
    <row r="12" spans="22:25" x14ac:dyDescent="0.3">
      <c r="V12" s="14">
        <v>2301.15</v>
      </c>
      <c r="W12" s="14">
        <f t="shared" ref="W12:W20" si="0">V12*1.2</f>
        <v>2761.38</v>
      </c>
      <c r="X12">
        <v>5</v>
      </c>
      <c r="Y12" s="14">
        <f t="shared" ref="Y12:Y20" si="1">W12/X12</f>
        <v>552.27600000000007</v>
      </c>
    </row>
    <row r="13" spans="22:25" x14ac:dyDescent="0.3">
      <c r="V13" s="14">
        <v>2697.9</v>
      </c>
      <c r="W13" s="14">
        <f t="shared" si="0"/>
        <v>3237.48</v>
      </c>
      <c r="X13">
        <v>7.5</v>
      </c>
      <c r="Y13" s="14">
        <f t="shared" si="1"/>
        <v>431.66399999999999</v>
      </c>
    </row>
    <row r="14" spans="22:25" x14ac:dyDescent="0.3">
      <c r="V14" s="14">
        <v>2962.4</v>
      </c>
      <c r="W14" s="14">
        <f t="shared" si="0"/>
        <v>3554.88</v>
      </c>
      <c r="X14">
        <v>10</v>
      </c>
      <c r="Y14" s="14">
        <f t="shared" si="1"/>
        <v>355.488</v>
      </c>
    </row>
    <row r="15" spans="22:25" x14ac:dyDescent="0.3">
      <c r="V15" s="14">
        <v>3835.25</v>
      </c>
      <c r="W15" s="14">
        <f t="shared" si="0"/>
        <v>4602.3</v>
      </c>
      <c r="X15">
        <v>15</v>
      </c>
      <c r="Y15" s="14">
        <f t="shared" si="1"/>
        <v>306.82</v>
      </c>
    </row>
    <row r="16" spans="22:25" x14ac:dyDescent="0.3">
      <c r="V16" s="14">
        <v>4708.1000000000004</v>
      </c>
      <c r="W16" s="14">
        <f t="shared" si="0"/>
        <v>5649.72</v>
      </c>
      <c r="X16">
        <v>20</v>
      </c>
      <c r="Y16" s="14">
        <f t="shared" si="1"/>
        <v>282.48599999999999</v>
      </c>
    </row>
    <row r="17" spans="22:25" x14ac:dyDescent="0.3">
      <c r="V17" s="14">
        <v>5554.5</v>
      </c>
      <c r="W17" s="14">
        <f t="shared" si="0"/>
        <v>6665.4</v>
      </c>
      <c r="X17">
        <v>25</v>
      </c>
      <c r="Y17" s="14">
        <f t="shared" si="1"/>
        <v>266.61599999999999</v>
      </c>
    </row>
    <row r="18" spans="22:25" x14ac:dyDescent="0.3">
      <c r="V18" s="14">
        <v>6929.9</v>
      </c>
      <c r="W18" s="14">
        <f t="shared" si="0"/>
        <v>8315.8799999999992</v>
      </c>
      <c r="X18">
        <v>30</v>
      </c>
      <c r="Y18" s="14">
        <f t="shared" si="1"/>
        <v>277.19599999999997</v>
      </c>
    </row>
    <row r="19" spans="22:25" x14ac:dyDescent="0.3">
      <c r="V19" s="14">
        <v>7987.9</v>
      </c>
      <c r="W19" s="14">
        <f t="shared" si="0"/>
        <v>9585.48</v>
      </c>
      <c r="X19">
        <v>40</v>
      </c>
      <c r="Y19" s="14">
        <f t="shared" si="1"/>
        <v>239.637</v>
      </c>
    </row>
    <row r="20" spans="22:25" x14ac:dyDescent="0.3">
      <c r="V20" s="14">
        <v>10685.8</v>
      </c>
      <c r="W20" s="14">
        <f t="shared" si="0"/>
        <v>12822.96</v>
      </c>
      <c r="X20">
        <v>50</v>
      </c>
      <c r="Y20" s="14">
        <f t="shared" si="1"/>
        <v>256.45920000000001</v>
      </c>
    </row>
    <row r="21" spans="22:25" x14ac:dyDescent="0.3">
      <c r="Y21" s="14">
        <f>AVERAGE(Y11:Y20)</f>
        <v>380.44621999999998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 Anlaysis</vt:lpstr>
      <vt:lpstr>Websource-1</vt:lpstr>
      <vt:lpstr>Websource-2</vt:lpstr>
      <vt:lpstr>Websource-3</vt:lpstr>
      <vt:lpstr>RSMeans VFD cost analysis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Ajay Wadhera</cp:lastModifiedBy>
  <dcterms:created xsi:type="dcterms:W3CDTF">2019-04-15T19:21:26Z</dcterms:created>
  <dcterms:modified xsi:type="dcterms:W3CDTF">2019-10-21T15:50:51Z</dcterms:modified>
</cp:coreProperties>
</file>